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NOVA" sheetId="1" r:id="rId1"/>
    <sheet name="Lista" sheetId="2" r:id="rId2"/>
  </sheets>
  <definedNames>
    <definedName name="_xlnm.Print_Area" localSheetId="0">'NOVA'!$A$1:$S$62</definedName>
  </definedNames>
  <calcPr fullCalcOnLoad="1" fullPrecision="0"/>
</workbook>
</file>

<file path=xl/sharedStrings.xml><?xml version="1.0" encoding="utf-8"?>
<sst xmlns="http://schemas.openxmlformats.org/spreadsheetml/2006/main" count="111" uniqueCount="98">
  <si>
    <t>Podsufitka perforowana</t>
  </si>
  <si>
    <t>Listwa ''J''</t>
  </si>
  <si>
    <t>Element</t>
  </si>
  <si>
    <t>Kod</t>
  </si>
  <si>
    <t>ZŁOTY DĄB</t>
  </si>
  <si>
    <t>ORZECHOWY</t>
  </si>
  <si>
    <t xml:space="preserve">Podsufitka pełna </t>
  </si>
  <si>
    <t>wartość netto PLN</t>
  </si>
  <si>
    <t>VAT 23%</t>
  </si>
  <si>
    <t>numer</t>
  </si>
  <si>
    <t>Nazwa :</t>
  </si>
  <si>
    <t>Adres :</t>
  </si>
  <si>
    <t>Telefon :</t>
  </si>
  <si>
    <t>Zamawiający:</t>
  </si>
  <si>
    <t>podpis i pieczęć zamawiającego</t>
  </si>
  <si>
    <t>Dostawca : GALECO Sp. z o.o.</t>
  </si>
  <si>
    <t>Data odbioru/dostawy</t>
  </si>
  <si>
    <t>Listwa ''H''</t>
  </si>
  <si>
    <t>Narożnik zewnętrzny</t>
  </si>
  <si>
    <t>wartość brutto PLN</t>
  </si>
  <si>
    <t>m2</t>
  </si>
  <si>
    <t>szt.</t>
  </si>
  <si>
    <t>szt./op.</t>
  </si>
  <si>
    <t>CENA NETTO PLN</t>
  </si>
  <si>
    <t>WARTOŚĆ ZAMÓWIENIA:</t>
  </si>
  <si>
    <t>rabat</t>
  </si>
  <si>
    <t>wartość netto po rabacie</t>
  </si>
  <si>
    <t>Sprzedaży</t>
  </si>
  <si>
    <t>Koordynator</t>
  </si>
  <si>
    <t>Um.</t>
  </si>
  <si>
    <t>Klient</t>
  </si>
  <si>
    <t>Typ zam.</t>
  </si>
  <si>
    <t>Nr ZZ klienta</t>
  </si>
  <si>
    <t>Wymagana data</t>
  </si>
  <si>
    <t>Ilość</t>
  </si>
  <si>
    <t>Koordyn.</t>
  </si>
  <si>
    <t>ID Klienta</t>
  </si>
  <si>
    <t>SHO</t>
  </si>
  <si>
    <t>(w formacie RRRR-MM-DD)</t>
  </si>
  <si>
    <t>wypełnia Galeco:</t>
  </si>
  <si>
    <t>wartość netto zamówienia po rabacie do sprawdzenia z ZK</t>
  </si>
  <si>
    <t>dł. 4mb</t>
  </si>
  <si>
    <t>10 szt.</t>
  </si>
  <si>
    <t>40 szt.</t>
  </si>
  <si>
    <t>12 szt.</t>
  </si>
  <si>
    <t>8 szt.</t>
  </si>
  <si>
    <r>
      <t>1 szt. dł. 4mb = 1,18m</t>
    </r>
    <r>
      <rPr>
        <vertAlign val="superscript"/>
        <sz val="8"/>
        <rFont val="Verdana"/>
        <family val="2"/>
      </rPr>
      <t>2</t>
    </r>
  </si>
  <si>
    <r>
      <t>Jedna sztuka panelu podsufitki stanowi 1,18m</t>
    </r>
    <r>
      <rPr>
        <vertAlign val="superscript"/>
        <sz val="8"/>
        <rFont val="Verdana"/>
        <family val="2"/>
      </rPr>
      <t>2.</t>
    </r>
  </si>
  <si>
    <r>
      <t xml:space="preserve">CIEMNOBRĄZOWY            </t>
    </r>
    <r>
      <rPr>
        <sz val="8"/>
        <rFont val="Verdana"/>
        <family val="2"/>
      </rPr>
      <t xml:space="preserve"> ~RAL 8019</t>
    </r>
  </si>
  <si>
    <r>
      <t>GRAFITOWY</t>
    </r>
    <r>
      <rPr>
        <sz val="8"/>
        <rFont val="Verdana"/>
        <family val="2"/>
      </rPr>
      <t xml:space="preserve">                     ~RAL 7021</t>
    </r>
  </si>
  <si>
    <t>#</t>
  </si>
  <si>
    <t>Dokument Microsoft Excel. Edycja w programie innym niż Microsoft Excel może powodować nieprawidłowe działanie kalkulatora.</t>
  </si>
  <si>
    <t>Aktualnie obowiązujące ceny znajdują się w cennikach dostępnych na stronie www.galeco.pl.</t>
  </si>
  <si>
    <t>PPNOW-_-PELNA-G</t>
  </si>
  <si>
    <t>PPNOW-_-PERFO-G</t>
  </si>
  <si>
    <t>PPNOW-_-LISTJ-G</t>
  </si>
  <si>
    <t>PPNOW-_-LISTH-G</t>
  </si>
  <si>
    <t>PPNOW-_-NAROZ-G</t>
  </si>
  <si>
    <r>
      <t>Administratorem Twoich danych osobowych jest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GALECO Sp. z o.o.</t>
    </r>
    <r>
      <rPr>
        <sz val="9"/>
        <rFont val="Calibri"/>
        <family val="2"/>
      </rPr>
      <t xml:space="preserve"> z siedzibą w Balicach, ul. Uśmiechu 1, 32-083 Balice, wpisana do rejestru przedsiębiorców Krajowego Rejestru Sądowego pod numerem KRS: 0000102185, której akta rejestrowe prowadzone są przez Sąd Rejonowy dla Krakowa - Śródmieścia w  Krakowie, XII Wydział Gospodarczy KRS, posiadająca NIP: 6792594371, o kapitale zakładowym w wysokości 400.000,00 zł (czterysta tysięcy złotych), dalej jako: </t>
    </r>
    <r>
      <rPr>
        <b/>
        <sz val="9"/>
        <rFont val="Calibri"/>
        <family val="2"/>
      </rPr>
      <t>Galeco</t>
    </r>
    <r>
      <rPr>
        <sz val="9"/>
        <rFont val="Calibri"/>
        <family val="2"/>
      </rPr>
      <t>. Twoje dane osobowe będą przetwarzane m.in. w celu: przyjęcia i realizacji Twojego zamówienia, rozpatrywania ewentualnych reklamacji i wniosków dotyczących gwarancji, a także wykonywania przez Galeco obowiązków podatkowych i księgowych. Pozostałe informacje o przetwarzaniu Twoich danych osobowych zostały przedstawione w Polityce Prywatności i Plików Cookies dostępnej na stronie www.galeco.pl.</t>
    </r>
  </si>
  <si>
    <t>ZAMÓWIENIE - PODSUFITKA GALECO NOVA</t>
  </si>
  <si>
    <t>jedn.</t>
  </si>
  <si>
    <t>opak.</t>
  </si>
  <si>
    <t>Wkręty do podsufitki</t>
  </si>
  <si>
    <t># Dotyczy ilości hurtowych</t>
  </si>
  <si>
    <t>DOLNOŚLĄSKIE BH - Wrocław, ul. Północna 15-19, tel. 606 760 063, wroclaw@galeco.eu</t>
  </si>
  <si>
    <t>LUBELSKIE BH - Puławy, ul. Dęblińska 56, tel. 606 837 024, pulawy@galeco.eu</t>
  </si>
  <si>
    <t>MAŁOPOLSKIE BH - Ładna 70C, Skrzyszów, tel.606 760 056, tarnow@galeco.eu</t>
  </si>
  <si>
    <t>MAZOWIECKIE BH - Radzymin, ul. Usmiechu 1, Cegielnia, tel.  728 960 308, warszawa@galeco.eu</t>
  </si>
  <si>
    <t>POMORSKIE BH - Gdynia, ul. Hutnicza 59, tel. 606 837 145, gdynia@galeco.eu</t>
  </si>
  <si>
    <t>ŚLĄSKIE BH - Mikołów k/Katowic, ul. Gliwicka 122, tel. 606 837 343, katowice@galeco.eu</t>
  </si>
  <si>
    <t>WIELKOPOLSKIE BH - Poznań, ul. Warszawska 37a, tel. 728 960 309, poznan@galeco.eu</t>
  </si>
  <si>
    <t>PPNOW---WP4219-K</t>
  </si>
  <si>
    <t>1000 szt.</t>
  </si>
  <si>
    <t>4,2 x 19 mm (1000 szt.)</t>
  </si>
  <si>
    <t>PŁOCKIE BH - Płock, ul. Kutnowska 21, tel. 606 837 256, plock@galeco.eu</t>
  </si>
  <si>
    <t>WINCHESTER</t>
  </si>
  <si>
    <t>BAŁY DĄB</t>
  </si>
  <si>
    <t>CZARNY</t>
  </si>
  <si>
    <t>O dostępność proszę pytać w Biurach Handlowych Galeco</t>
  </si>
  <si>
    <t>823D</t>
  </si>
  <si>
    <t>802D</t>
  </si>
  <si>
    <t>819S</t>
  </si>
  <si>
    <t>721S</t>
  </si>
  <si>
    <t>903S</t>
  </si>
  <si>
    <t>134D</t>
  </si>
  <si>
    <t>747D</t>
  </si>
  <si>
    <t>905S</t>
  </si>
  <si>
    <t>819S, 721S, 903S</t>
  </si>
  <si>
    <t>823D, 802D, 134D, 747D</t>
  </si>
  <si>
    <r>
      <t xml:space="preserve">BIAŁY                                       </t>
    </r>
    <r>
      <rPr>
        <sz val="8"/>
        <rFont val="Verdana"/>
        <family val="2"/>
      </rPr>
      <t>~RAL 9010</t>
    </r>
  </si>
  <si>
    <t>2211-000-_-PEL400</t>
  </si>
  <si>
    <t>2211-000-_-PER400</t>
  </si>
  <si>
    <t>2211-000-_-LSJ400</t>
  </si>
  <si>
    <t>2211-000-_-LSH400</t>
  </si>
  <si>
    <t>2211-000-_-NAR400</t>
  </si>
  <si>
    <t>2210-019-000X-WPO1000</t>
  </si>
  <si>
    <t>Waluta</t>
  </si>
  <si>
    <t>PLN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</si>
</sst>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_z_ł"/>
    <numFmt numFmtId="172" formatCode="0.0"/>
    <numFmt numFmtId="173" formatCode="0.000"/>
  </numFmts>
  <fonts count="60">
    <font>
      <sz val="10"/>
      <name val="Arial"/>
      <family val="0"/>
    </font>
    <font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Arial CE"/>
      <family val="0"/>
    </font>
    <font>
      <sz val="8"/>
      <color indexed="55"/>
      <name val="Verdana"/>
      <family val="2"/>
    </font>
    <font>
      <b/>
      <sz val="8"/>
      <color indexed="10"/>
      <name val="Verdana"/>
      <family val="2"/>
    </font>
    <font>
      <b/>
      <sz val="9"/>
      <name val="Courier New"/>
      <family val="3"/>
    </font>
    <font>
      <sz val="9"/>
      <name val="Courier New"/>
      <family val="3"/>
    </font>
    <font>
      <sz val="14"/>
      <name val="Courier New"/>
      <family val="3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vertAlign val="superscript"/>
      <sz val="8"/>
      <name val="Verdana"/>
      <family val="2"/>
    </font>
    <font>
      <b/>
      <sz val="8"/>
      <color indexed="55"/>
      <name val="Verdana"/>
      <family val="2"/>
    </font>
    <font>
      <b/>
      <sz val="9"/>
      <name val="Verdana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Arial"/>
      <family val="2"/>
    </font>
    <font>
      <sz val="8"/>
      <color indexed="12"/>
      <name val="Verdana"/>
      <family val="2"/>
    </font>
    <font>
      <b/>
      <sz val="8"/>
      <color indexed="30"/>
      <name val="Verdana"/>
      <family val="2"/>
    </font>
    <font>
      <b/>
      <sz val="14"/>
      <color indexed="9"/>
      <name val="Courier New"/>
      <family val="3"/>
    </font>
    <font>
      <b/>
      <sz val="14"/>
      <color indexed="60"/>
      <name val="Courier New"/>
      <family val="3"/>
    </font>
    <font>
      <b/>
      <sz val="10"/>
      <color indexed="12"/>
      <name val="Verdana"/>
      <family val="2"/>
    </font>
    <font>
      <b/>
      <sz val="10"/>
      <color indexed="60"/>
      <name val="Verdana"/>
      <family val="2"/>
    </font>
    <font>
      <sz val="8"/>
      <color indexed="23"/>
      <name val="Verdana"/>
      <family val="2"/>
    </font>
    <font>
      <sz val="8"/>
      <color indexed="10"/>
      <name val="Verdana"/>
      <family val="2"/>
    </font>
    <font>
      <sz val="8"/>
      <color indexed="10"/>
      <name val="Arial"/>
      <family val="2"/>
    </font>
    <font>
      <sz val="8"/>
      <color rgb="FF0000FF"/>
      <name val="Verdana"/>
      <family val="2"/>
    </font>
    <font>
      <b/>
      <sz val="8"/>
      <color rgb="FF0033CC"/>
      <name val="Verdana"/>
      <family val="2"/>
    </font>
    <font>
      <b/>
      <sz val="14"/>
      <color theme="0"/>
      <name val="Courier New"/>
      <family val="3"/>
    </font>
    <font>
      <b/>
      <sz val="14"/>
      <color rgb="FFC00000"/>
      <name val="Courier New"/>
      <family val="3"/>
    </font>
    <font>
      <b/>
      <sz val="8"/>
      <color rgb="FF0000FF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10"/>
      <color rgb="FFC00000"/>
      <name val="Verdana"/>
      <family val="2"/>
    </font>
    <font>
      <sz val="8"/>
      <color theme="0" tint="-0.4999699890613556"/>
      <name val="Verdana"/>
      <family val="2"/>
    </font>
    <font>
      <sz val="8"/>
      <color rgb="FFFF0000"/>
      <name val="Verdana"/>
      <family val="2"/>
    </font>
    <font>
      <sz val="8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 diagonalUp="1" diagonalDown="1">
      <left style="thin"/>
      <right style="thin"/>
      <top style="thin"/>
      <bottom style="hair"/>
      <diagonal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indexed="55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5" fillId="0" borderId="0">
      <alignment/>
      <protection/>
    </xf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0" fontId="2" fillId="24" borderId="0" xfId="0" applyFont="1" applyFill="1" applyAlignment="1" applyProtection="1">
      <alignment horizontal="left" vertical="center"/>
      <protection hidden="1"/>
    </xf>
    <xf numFmtId="0" fontId="23" fillId="24" borderId="0" xfId="0" applyFont="1" applyFill="1" applyBorder="1" applyAlignment="1" applyProtection="1">
      <alignment horizontal="left" vertical="center"/>
      <protection hidden="1"/>
    </xf>
    <xf numFmtId="49" fontId="24" fillId="24" borderId="0" xfId="52" applyNumberFormat="1" applyFont="1" applyFill="1" applyProtection="1">
      <alignment/>
      <protection hidden="1"/>
    </xf>
    <xf numFmtId="49" fontId="24" fillId="0" borderId="0" xfId="52" applyNumberFormat="1" applyFont="1" applyProtection="1">
      <alignment/>
      <protection hidden="1"/>
    </xf>
    <xf numFmtId="0" fontId="24" fillId="0" borderId="0" xfId="52" applyFont="1" applyProtection="1">
      <alignment/>
      <protection hidden="1"/>
    </xf>
    <xf numFmtId="49" fontId="24" fillId="0" borderId="0" xfId="52" applyNumberFormat="1" applyFont="1" applyAlignment="1" applyProtection="1">
      <alignment horizontal="left"/>
      <protection hidden="1"/>
    </xf>
    <xf numFmtId="49" fontId="24" fillId="24" borderId="0" xfId="52" applyNumberFormat="1" applyFont="1" applyFill="1" applyBorder="1" applyProtection="1">
      <alignment/>
      <protection hidden="1"/>
    </xf>
    <xf numFmtId="0" fontId="24" fillId="24" borderId="0" xfId="52" applyFont="1" applyFill="1" applyProtection="1">
      <alignment/>
      <protection locked="0"/>
    </xf>
    <xf numFmtId="0" fontId="22" fillId="24" borderId="10" xfId="52" applyFont="1" applyFill="1" applyBorder="1" applyProtection="1">
      <alignment/>
      <protection locked="0"/>
    </xf>
    <xf numFmtId="0" fontId="24" fillId="0" borderId="0" xfId="0" applyFont="1" applyBorder="1" applyAlignment="1">
      <alignment horizontal="center"/>
    </xf>
    <xf numFmtId="2" fontId="24" fillId="0" borderId="0" xfId="0" applyNumberFormat="1" applyFont="1" applyAlignment="1">
      <alignment/>
    </xf>
    <xf numFmtId="2" fontId="26" fillId="0" borderId="0" xfId="0" applyNumberFormat="1" applyFont="1" applyBorder="1" applyAlignment="1">
      <alignment vertical="center"/>
    </xf>
    <xf numFmtId="2" fontId="26" fillId="0" borderId="11" xfId="0" applyNumberFormat="1" applyFont="1" applyBorder="1" applyAlignment="1">
      <alignment vertical="center"/>
    </xf>
    <xf numFmtId="2" fontId="26" fillId="0" borderId="12" xfId="0" applyNumberFormat="1" applyFont="1" applyBorder="1" applyAlignment="1">
      <alignment vertical="center"/>
    </xf>
    <xf numFmtId="2" fontId="26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4" fontId="22" fillId="0" borderId="13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22" fillId="25" borderId="15" xfId="0" applyFont="1" applyFill="1" applyBorder="1" applyAlignment="1">
      <alignment horizontal="right"/>
    </xf>
    <xf numFmtId="4" fontId="22" fillId="0" borderId="16" xfId="0" applyNumberFormat="1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49" fillId="24" borderId="0" xfId="0" applyFont="1" applyFill="1" applyBorder="1" applyAlignment="1" applyProtection="1">
      <alignment horizontal="left" vertical="top"/>
      <protection hidden="1"/>
    </xf>
    <xf numFmtId="0" fontId="50" fillId="0" borderId="0" xfId="0" applyFont="1" applyAlignment="1">
      <alignment/>
    </xf>
    <xf numFmtId="0" fontId="28" fillId="26" borderId="0" xfId="0" applyNumberFormat="1" applyFont="1" applyFill="1" applyAlignment="1">
      <alignment horizontal="center"/>
    </xf>
    <xf numFmtId="0" fontId="28" fillId="20" borderId="0" xfId="0" applyNumberFormat="1" applyFont="1" applyFill="1" applyAlignment="1">
      <alignment horizontal="center"/>
    </xf>
    <xf numFmtId="0" fontId="28" fillId="0" borderId="0" xfId="0" applyNumberFormat="1" applyFont="1" applyAlignment="1">
      <alignment horizontal="center"/>
    </xf>
    <xf numFmtId="0" fontId="29" fillId="0" borderId="0" xfId="0" applyNumberFormat="1" applyFont="1" applyAlignment="1">
      <alignment/>
    </xf>
    <xf numFmtId="0" fontId="29" fillId="0" borderId="0" xfId="0" applyNumberFormat="1" applyFont="1" applyFill="1" applyAlignment="1">
      <alignment/>
    </xf>
    <xf numFmtId="0" fontId="51" fillId="27" borderId="0" xfId="0" applyNumberFormat="1" applyFont="1" applyFill="1" applyAlignment="1" quotePrefix="1">
      <alignment/>
    </xf>
    <xf numFmtId="0" fontId="52" fillId="0" borderId="0" xfId="0" applyNumberFormat="1" applyFont="1" applyFill="1" applyAlignment="1">
      <alignment/>
    </xf>
    <xf numFmtId="0" fontId="30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4" fillId="0" borderId="0" xfId="52" applyFont="1" applyBorder="1" applyProtection="1">
      <alignment/>
      <protection hidden="1"/>
    </xf>
    <xf numFmtId="0" fontId="1" fillId="28" borderId="17" xfId="0" applyFont="1" applyFill="1" applyBorder="1" applyAlignment="1" applyProtection="1">
      <alignment/>
      <protection locked="0"/>
    </xf>
    <xf numFmtId="0" fontId="1" fillId="28" borderId="0" xfId="0" applyFont="1" applyFill="1" applyBorder="1" applyAlignment="1" applyProtection="1">
      <alignment/>
      <protection locked="0"/>
    </xf>
    <xf numFmtId="0" fontId="1" fillId="28" borderId="18" xfId="0" applyFont="1" applyFill="1" applyBorder="1" applyAlignment="1" applyProtection="1">
      <alignment/>
      <protection locked="0"/>
    </xf>
    <xf numFmtId="0" fontId="1" fillId="28" borderId="19" xfId="0" applyFont="1" applyFill="1" applyBorder="1" applyAlignment="1" applyProtection="1">
      <alignment/>
      <protection locked="0"/>
    </xf>
    <xf numFmtId="0" fontId="1" fillId="28" borderId="20" xfId="0" applyFont="1" applyFill="1" applyBorder="1" applyAlignment="1" applyProtection="1">
      <alignment/>
      <protection locked="0"/>
    </xf>
    <xf numFmtId="0" fontId="1" fillId="28" borderId="21" xfId="0" applyFont="1" applyFill="1" applyBorder="1" applyAlignment="1" applyProtection="1">
      <alignment/>
      <protection locked="0"/>
    </xf>
    <xf numFmtId="0" fontId="24" fillId="0" borderId="0" xfId="0" applyFont="1" applyAlignment="1">
      <alignment/>
    </xf>
    <xf numFmtId="0" fontId="24" fillId="25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vertical="top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1" fontId="33" fillId="0" borderId="24" xfId="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49" fontId="53" fillId="0" borderId="26" xfId="0" applyNumberFormat="1" applyFont="1" applyBorder="1" applyAlignment="1" applyProtection="1">
      <alignment/>
      <protection locked="0"/>
    </xf>
    <xf numFmtId="49" fontId="24" fillId="0" borderId="0" xfId="0" applyNumberFormat="1" applyFont="1" applyAlignment="1">
      <alignment/>
    </xf>
    <xf numFmtId="49" fontId="24" fillId="0" borderId="0" xfId="0" applyNumberFormat="1" applyFont="1" applyBorder="1" applyAlignment="1">
      <alignment/>
    </xf>
    <xf numFmtId="0" fontId="22" fillId="24" borderId="0" xfId="0" applyFont="1" applyFill="1" applyBorder="1" applyAlignment="1" applyProtection="1">
      <alignment horizontal="left" vertical="center"/>
      <protection hidden="1"/>
    </xf>
    <xf numFmtId="49" fontId="24" fillId="0" borderId="18" xfId="0" applyNumberFormat="1" applyFont="1" applyBorder="1" applyAlignment="1" applyProtection="1">
      <alignment/>
      <protection locked="0"/>
    </xf>
    <xf numFmtId="49" fontId="24" fillId="0" borderId="17" xfId="0" applyNumberFormat="1" applyFont="1" applyBorder="1" applyAlignment="1" applyProtection="1">
      <alignment/>
      <protection locked="0"/>
    </xf>
    <xf numFmtId="49" fontId="24" fillId="0" borderId="27" xfId="0" applyNumberFormat="1" applyFont="1" applyBorder="1" applyAlignment="1" applyProtection="1">
      <alignment/>
      <protection locked="0"/>
    </xf>
    <xf numFmtId="49" fontId="24" fillId="0" borderId="19" xfId="0" applyNumberFormat="1" applyFont="1" applyBorder="1" applyAlignment="1" applyProtection="1">
      <alignment/>
      <protection locked="0"/>
    </xf>
    <xf numFmtId="49" fontId="24" fillId="0" borderId="0" xfId="0" applyNumberFormat="1" applyFont="1" applyBorder="1" applyAlignment="1" applyProtection="1">
      <alignment/>
      <protection locked="0"/>
    </xf>
    <xf numFmtId="49" fontId="24" fillId="0" borderId="28" xfId="0" applyNumberFormat="1" applyFont="1" applyBorder="1" applyAlignment="1" applyProtection="1">
      <alignment/>
      <protection locked="0"/>
    </xf>
    <xf numFmtId="49" fontId="24" fillId="0" borderId="20" xfId="0" applyNumberFormat="1" applyFont="1" applyBorder="1" applyAlignment="1" applyProtection="1">
      <alignment/>
      <protection locked="0"/>
    </xf>
    <xf numFmtId="49" fontId="24" fillId="0" borderId="21" xfId="0" applyNumberFormat="1" applyFont="1" applyBorder="1" applyAlignment="1" applyProtection="1">
      <alignment/>
      <protection locked="0"/>
    </xf>
    <xf numFmtId="49" fontId="24" fillId="0" borderId="29" xfId="0" applyNumberFormat="1" applyFont="1" applyBorder="1" applyAlignment="1" applyProtection="1">
      <alignment/>
      <protection locked="0"/>
    </xf>
    <xf numFmtId="0" fontId="24" fillId="0" borderId="0" xfId="0" applyFont="1" applyAlignment="1">
      <alignment vertical="center"/>
    </xf>
    <xf numFmtId="0" fontId="22" fillId="0" borderId="3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wrapText="1"/>
    </xf>
    <xf numFmtId="1" fontId="24" fillId="0" borderId="0" xfId="0" applyNumberFormat="1" applyFont="1" applyBorder="1" applyAlignment="1">
      <alignment vertical="center" wrapText="1"/>
    </xf>
    <xf numFmtId="2" fontId="24" fillId="0" borderId="0" xfId="0" applyNumberFormat="1" applyFont="1" applyBorder="1" applyAlignment="1">
      <alignment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1" fontId="33" fillId="0" borderId="0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31" xfId="0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3" xfId="0" applyFont="1" applyBorder="1" applyAlignment="1" applyProtection="1">
      <alignment/>
      <protection locked="0"/>
    </xf>
    <xf numFmtId="0" fontId="24" fillId="0" borderId="34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4" fillId="0" borderId="35" xfId="0" applyFont="1" applyBorder="1" applyAlignment="1" applyProtection="1">
      <alignment/>
      <protection locked="0"/>
    </xf>
    <xf numFmtId="0" fontId="24" fillId="0" borderId="36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24" fillId="0" borderId="37" xfId="0" applyFont="1" applyBorder="1" applyAlignment="1" applyProtection="1">
      <alignment/>
      <protection locked="0"/>
    </xf>
    <xf numFmtId="2" fontId="24" fillId="0" borderId="0" xfId="0" applyNumberFormat="1" applyFont="1" applyBorder="1" applyAlignment="1">
      <alignment/>
    </xf>
    <xf numFmtId="0" fontId="23" fillId="24" borderId="0" xfId="0" applyFont="1" applyFill="1" applyAlignment="1" applyProtection="1">
      <alignment horizontal="left" vertical="center"/>
      <protection hidden="1"/>
    </xf>
    <xf numFmtId="0" fontId="24" fillId="0" borderId="38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0" fillId="0" borderId="10" xfId="0" applyBorder="1" applyAlignment="1">
      <alignment/>
    </xf>
    <xf numFmtId="2" fontId="26" fillId="0" borderId="0" xfId="0" applyNumberFormat="1" applyFont="1" applyBorder="1" applyAlignment="1">
      <alignment/>
    </xf>
    <xf numFmtId="1" fontId="33" fillId="0" borderId="30" xfId="0" applyNumberFormat="1" applyFont="1" applyBorder="1" applyAlignment="1" applyProtection="1">
      <alignment horizontal="center" vertical="center" wrapText="1"/>
      <protection locked="0"/>
    </xf>
    <xf numFmtId="4" fontId="54" fillId="0" borderId="13" xfId="0" applyNumberFormat="1" applyFont="1" applyBorder="1" applyAlignment="1">
      <alignment horizontal="left"/>
    </xf>
    <xf numFmtId="1" fontId="28" fillId="20" borderId="0" xfId="0" applyNumberFormat="1" applyFont="1" applyFill="1" applyAlignment="1">
      <alignment horizontal="center"/>
    </xf>
    <xf numFmtId="1" fontId="29" fillId="0" borderId="0" xfId="0" applyNumberFormat="1" applyFont="1" applyFill="1" applyAlignment="1">
      <alignment/>
    </xf>
    <xf numFmtId="1" fontId="30" fillId="0" borderId="0" xfId="0" applyNumberFormat="1" applyFont="1" applyAlignment="1">
      <alignment/>
    </xf>
    <xf numFmtId="1" fontId="29" fillId="0" borderId="0" xfId="0" applyNumberFormat="1" applyFont="1" applyAlignment="1">
      <alignment/>
    </xf>
    <xf numFmtId="14" fontId="28" fillId="20" borderId="0" xfId="0" applyNumberFormat="1" applyFont="1" applyFill="1" applyAlignment="1">
      <alignment horizontal="center"/>
    </xf>
    <xf numFmtId="14" fontId="29" fillId="0" borderId="0" xfId="0" applyNumberFormat="1" applyFont="1" applyFill="1" applyAlignment="1">
      <alignment/>
    </xf>
    <xf numFmtId="14" fontId="30" fillId="0" borderId="0" xfId="0" applyNumberFormat="1" applyFont="1" applyAlignment="1">
      <alignment/>
    </xf>
    <xf numFmtId="14" fontId="29" fillId="0" borderId="0" xfId="0" applyNumberFormat="1" applyFont="1" applyAlignment="1">
      <alignment/>
    </xf>
    <xf numFmtId="0" fontId="36" fillId="0" borderId="0" xfId="0" applyFont="1" applyBorder="1" applyAlignment="1">
      <alignment horizontal="center" wrapText="1"/>
    </xf>
    <xf numFmtId="0" fontId="24" fillId="0" borderId="0" xfId="0" applyFont="1" applyAlignment="1" applyProtection="1">
      <alignment/>
      <protection locked="0"/>
    </xf>
    <xf numFmtId="0" fontId="24" fillId="0" borderId="41" xfId="0" applyFont="1" applyBorder="1" applyAlignment="1">
      <alignment/>
    </xf>
    <xf numFmtId="2" fontId="24" fillId="0" borderId="41" xfId="0" applyNumberFormat="1" applyFont="1" applyBorder="1" applyAlignment="1">
      <alignment/>
    </xf>
    <xf numFmtId="4" fontId="22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24" fillId="0" borderId="0" xfId="52" applyNumberFormat="1" applyFont="1" applyProtection="1">
      <alignment/>
      <protection hidden="1"/>
    </xf>
    <xf numFmtId="0" fontId="32" fillId="0" borderId="25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wrapText="1"/>
    </xf>
    <xf numFmtId="0" fontId="32" fillId="0" borderId="25" xfId="0" applyFont="1" applyBorder="1" applyAlignment="1">
      <alignment horizontal="center" wrapText="1"/>
    </xf>
    <xf numFmtId="0" fontId="32" fillId="0" borderId="22" xfId="0" applyFont="1" applyBorder="1" applyAlignment="1">
      <alignment wrapText="1"/>
    </xf>
    <xf numFmtId="0" fontId="32" fillId="0" borderId="25" xfId="0" applyFont="1" applyBorder="1" applyAlignment="1">
      <alignment wrapText="1"/>
    </xf>
    <xf numFmtId="0" fontId="39" fillId="0" borderId="0" xfId="0" applyFont="1" applyFill="1" applyBorder="1" applyAlignment="1">
      <alignment/>
    </xf>
    <xf numFmtId="0" fontId="35" fillId="0" borderId="42" xfId="0" applyFont="1" applyFill="1" applyBorder="1" applyAlignment="1">
      <alignment horizontal="center" vertical="center" textRotation="90" wrapText="1"/>
    </xf>
    <xf numFmtId="0" fontId="1" fillId="28" borderId="27" xfId="0" applyFont="1" applyFill="1" applyBorder="1" applyAlignment="1" applyProtection="1">
      <alignment/>
      <protection locked="0"/>
    </xf>
    <xf numFmtId="0" fontId="1" fillId="28" borderId="28" xfId="0" applyFont="1" applyFill="1" applyBorder="1" applyAlignment="1" applyProtection="1">
      <alignment/>
      <protection locked="0"/>
    </xf>
    <xf numFmtId="0" fontId="1" fillId="28" borderId="29" xfId="0" applyFont="1" applyFill="1" applyBorder="1" applyAlignment="1" applyProtection="1">
      <alignment/>
      <protection locked="0"/>
    </xf>
    <xf numFmtId="0" fontId="22" fillId="25" borderId="43" xfId="0" applyFont="1" applyFill="1" applyBorder="1" applyAlignment="1">
      <alignment horizontal="right"/>
    </xf>
    <xf numFmtId="4" fontId="22" fillId="0" borderId="13" xfId="0" applyNumberFormat="1" applyFont="1" applyBorder="1" applyAlignment="1" applyProtection="1">
      <alignment horizontal="right"/>
      <protection locked="0"/>
    </xf>
    <xf numFmtId="4" fontId="54" fillId="0" borderId="0" xfId="0" applyNumberFormat="1" applyFont="1" applyBorder="1" applyAlignment="1">
      <alignment horizontal="left"/>
    </xf>
    <xf numFmtId="4" fontId="22" fillId="0" borderId="38" xfId="0" applyNumberFormat="1" applyFont="1" applyBorder="1" applyAlignment="1">
      <alignment horizontal="right"/>
    </xf>
    <xf numFmtId="2" fontId="26" fillId="0" borderId="44" xfId="0" applyNumberFormat="1" applyFont="1" applyBorder="1" applyAlignment="1">
      <alignment vertical="center"/>
    </xf>
    <xf numFmtId="2" fontId="24" fillId="0" borderId="44" xfId="0" applyNumberFormat="1" applyFont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50" fillId="0" borderId="0" xfId="0" applyFont="1" applyAlignment="1">
      <alignment horizontal="right" vertical="top"/>
    </xf>
    <xf numFmtId="0" fontId="29" fillId="29" borderId="0" xfId="0" applyNumberFormat="1" applyFont="1" applyFill="1" applyAlignment="1">
      <alignment/>
    </xf>
    <xf numFmtId="14" fontId="29" fillId="29" borderId="0" xfId="0" applyNumberFormat="1" applyFont="1" applyFill="1" applyAlignment="1">
      <alignment/>
    </xf>
    <xf numFmtId="1" fontId="29" fillId="29" borderId="0" xfId="0" applyNumberFormat="1" applyFont="1" applyFill="1" applyAlignment="1">
      <alignment/>
    </xf>
    <xf numFmtId="0" fontId="24" fillId="24" borderId="0" xfId="52" applyFont="1" applyFill="1" applyProtection="1">
      <alignment/>
      <protection/>
    </xf>
    <xf numFmtId="0" fontId="22" fillId="0" borderId="30" xfId="0" applyFont="1" applyBorder="1" applyAlignment="1">
      <alignment horizontal="center" vertical="center" wrapText="1"/>
    </xf>
    <xf numFmtId="0" fontId="55" fillId="0" borderId="26" xfId="0" applyNumberFormat="1" applyFont="1" applyBorder="1" applyAlignment="1" applyProtection="1">
      <alignment horizontal="left" vertical="center"/>
      <protection locked="0"/>
    </xf>
    <xf numFmtId="0" fontId="22" fillId="30" borderId="30" xfId="0" applyFont="1" applyFill="1" applyBorder="1" applyAlignment="1">
      <alignment horizontal="center" vertical="center" textRotation="90" wrapText="1"/>
    </xf>
    <xf numFmtId="0" fontId="22" fillId="30" borderId="30" xfId="0" applyFont="1" applyFill="1" applyBorder="1" applyAlignment="1">
      <alignment horizontal="center" vertical="center" wrapText="1"/>
    </xf>
    <xf numFmtId="1" fontId="33" fillId="30" borderId="30" xfId="0" applyNumberFormat="1" applyFont="1" applyFill="1" applyBorder="1" applyAlignment="1" applyProtection="1">
      <alignment horizontal="center" vertical="center" wrapText="1"/>
      <protection locked="0"/>
    </xf>
    <xf numFmtId="0" fontId="56" fillId="24" borderId="0" xfId="0" applyFont="1" applyFill="1" applyAlignment="1" applyProtection="1">
      <alignment horizontal="left" vertical="top"/>
      <protection hidden="1"/>
    </xf>
    <xf numFmtId="2" fontId="57" fillId="0" borderId="45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vertical="center"/>
    </xf>
    <xf numFmtId="172" fontId="58" fillId="0" borderId="0" xfId="0" applyNumberFormat="1" applyFont="1" applyAlignment="1">
      <alignment/>
    </xf>
    <xf numFmtId="0" fontId="32" fillId="0" borderId="22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2" fontId="26" fillId="0" borderId="46" xfId="0" applyNumberFormat="1" applyFont="1" applyBorder="1" applyAlignment="1">
      <alignment horizontal="center" vertical="center"/>
    </xf>
    <xf numFmtId="2" fontId="26" fillId="0" borderId="11" xfId="0" applyNumberFormat="1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right"/>
    </xf>
    <xf numFmtId="1" fontId="33" fillId="30" borderId="22" xfId="0" applyNumberFormat="1" applyFont="1" applyFill="1" applyBorder="1" applyAlignment="1" applyProtection="1">
      <alignment horizontal="center" vertical="center" wrapText="1"/>
      <protection locked="0"/>
    </xf>
    <xf numFmtId="1" fontId="33" fillId="30" borderId="25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31" xfId="0" applyNumberFormat="1" applyFont="1" applyBorder="1" applyAlignment="1" applyProtection="1">
      <alignment horizontal="center" vertical="center" wrapText="1"/>
      <protection locked="0"/>
    </xf>
    <xf numFmtId="1" fontId="33" fillId="0" borderId="32" xfId="0" applyNumberFormat="1" applyFont="1" applyBorder="1" applyAlignment="1" applyProtection="1">
      <alignment horizontal="center" vertical="center" wrapText="1"/>
      <protection locked="0"/>
    </xf>
    <xf numFmtId="1" fontId="33" fillId="0" borderId="33" xfId="0" applyNumberFormat="1" applyFont="1" applyBorder="1" applyAlignment="1" applyProtection="1">
      <alignment horizontal="center" vertical="center" wrapText="1"/>
      <protection locked="0"/>
    </xf>
    <xf numFmtId="1" fontId="33" fillId="0" borderId="36" xfId="0" applyNumberFormat="1" applyFont="1" applyBorder="1" applyAlignment="1" applyProtection="1">
      <alignment horizontal="center" vertical="center" wrapText="1"/>
      <protection locked="0"/>
    </xf>
    <xf numFmtId="1" fontId="33" fillId="0" borderId="10" xfId="0" applyNumberFormat="1" applyFont="1" applyBorder="1" applyAlignment="1" applyProtection="1">
      <alignment horizontal="center" vertical="center" wrapText="1"/>
      <protection locked="0"/>
    </xf>
    <xf numFmtId="1" fontId="33" fillId="0" borderId="37" xfId="0" applyNumberFormat="1" applyFont="1" applyBorder="1" applyAlignment="1" applyProtection="1">
      <alignment horizontal="center" vertical="center" wrapText="1"/>
      <protection locked="0"/>
    </xf>
    <xf numFmtId="2" fontId="26" fillId="0" borderId="47" xfId="0" applyNumberFormat="1" applyFont="1" applyBorder="1" applyAlignment="1">
      <alignment horizontal="center" vertical="center"/>
    </xf>
    <xf numFmtId="2" fontId="26" fillId="0" borderId="48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4" fontId="22" fillId="0" borderId="14" xfId="0" applyNumberFormat="1" applyFont="1" applyBorder="1" applyAlignment="1">
      <alignment horizontal="right"/>
    </xf>
    <xf numFmtId="1" fontId="33" fillId="0" borderId="22" xfId="0" applyNumberFormat="1" applyFont="1" applyBorder="1" applyAlignment="1" applyProtection="1">
      <alignment horizontal="center" vertical="center" wrapText="1"/>
      <protection locked="0"/>
    </xf>
    <xf numFmtId="1" fontId="33" fillId="0" borderId="25" xfId="0" applyNumberFormat="1" applyFont="1" applyBorder="1" applyAlignment="1" applyProtection="1">
      <alignment horizontal="center" vertical="center" wrapText="1"/>
      <protection locked="0"/>
    </xf>
    <xf numFmtId="0" fontId="24" fillId="0" borderId="3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9" fontId="27" fillId="0" borderId="0" xfId="0" applyNumberFormat="1" applyFont="1" applyBorder="1" applyAlignment="1" applyProtection="1">
      <alignment horizontal="right"/>
      <protection locked="0"/>
    </xf>
    <xf numFmtId="0" fontId="24" fillId="0" borderId="10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left" vertical="center" wrapText="1"/>
    </xf>
    <xf numFmtId="0" fontId="37" fillId="0" borderId="0" xfId="0" applyFont="1" applyAlignment="1">
      <alignment horizontal="justify"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 applyProtection="1">
      <alignment horizontal="right"/>
      <protection locked="0"/>
    </xf>
    <xf numFmtId="2" fontId="57" fillId="0" borderId="49" xfId="0" applyNumberFormat="1" applyFont="1" applyBorder="1" applyAlignment="1">
      <alignment horizontal="center" vertical="center" wrapText="1"/>
    </xf>
    <xf numFmtId="2" fontId="57" fillId="0" borderId="49" xfId="0" applyNumberFormat="1" applyFont="1" applyBorder="1" applyAlignment="1">
      <alignment horizont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2" fontId="57" fillId="0" borderId="50" xfId="0" applyNumberFormat="1" applyFont="1" applyBorder="1" applyAlignment="1">
      <alignment horizontal="center" vertical="center" wrapText="1"/>
    </xf>
    <xf numFmtId="2" fontId="57" fillId="0" borderId="50" xfId="0" applyNumberFormat="1" applyFont="1" applyBorder="1" applyAlignment="1">
      <alignment horizontal="center" wrapText="1"/>
    </xf>
    <xf numFmtId="0" fontId="35" fillId="0" borderId="51" xfId="0" applyFont="1" applyFill="1" applyBorder="1" applyAlignment="1">
      <alignment horizontal="center" vertical="center" textRotation="90" wrapText="1"/>
    </xf>
    <xf numFmtId="0" fontId="35" fillId="0" borderId="52" xfId="0" applyFont="1" applyFill="1" applyBorder="1" applyAlignment="1">
      <alignment horizontal="center" vertical="center" textRotation="90" wrapText="1"/>
    </xf>
    <xf numFmtId="0" fontId="35" fillId="0" borderId="53" xfId="0" applyFont="1" applyFill="1" applyBorder="1" applyAlignment="1">
      <alignment horizontal="center" vertical="center" textRotation="90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CENNIK_PL_DETAL_0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12</xdr:row>
      <xdr:rowOff>457200</xdr:rowOff>
    </xdr:from>
    <xdr:to>
      <xdr:col>2</xdr:col>
      <xdr:colOff>981075</xdr:colOff>
      <xdr:row>12</xdr:row>
      <xdr:rowOff>990600</xdr:rowOff>
    </xdr:to>
    <xdr:pic>
      <xdr:nvPicPr>
        <xdr:cNvPr id="1" name="Picture 8" descr="100P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286125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12</xdr:row>
      <xdr:rowOff>390525</xdr:rowOff>
    </xdr:from>
    <xdr:to>
      <xdr:col>2</xdr:col>
      <xdr:colOff>247650</xdr:colOff>
      <xdr:row>12</xdr:row>
      <xdr:rowOff>1066800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219450"/>
          <a:ext cx="1543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showGridLines="0" tabSelected="1" workbookViewId="0" topLeftCell="A7">
      <selection activeCell="C11" sqref="C11"/>
    </sheetView>
  </sheetViews>
  <sheetFormatPr defaultColWidth="9.140625" defaultRowHeight="12.75"/>
  <cols>
    <col min="1" max="1" width="21.7109375" style="42" customWidth="1"/>
    <col min="2" max="2" width="21.7109375" style="42" hidden="1" customWidth="1"/>
    <col min="3" max="3" width="19.8515625" style="42" customWidth="1"/>
    <col min="4" max="4" width="6.8515625" style="42" customWidth="1"/>
    <col min="5" max="5" width="5.57421875" style="42" customWidth="1"/>
    <col min="6" max="13" width="6.8515625" style="42" customWidth="1"/>
    <col min="14" max="14" width="1.7109375" style="42" customWidth="1"/>
    <col min="15" max="15" width="6.28125" style="13" customWidth="1"/>
    <col min="16" max="16" width="2.8515625" style="13" hidden="1" customWidth="1"/>
    <col min="17" max="17" width="6.28125" style="13" customWidth="1"/>
    <col min="18" max="18" width="4.28125" style="42" hidden="1" customWidth="1"/>
    <col min="19" max="19" width="5.28125" style="13" customWidth="1"/>
    <col min="20" max="20" width="5.00390625" style="42" hidden="1" customWidth="1"/>
    <col min="21" max="21" width="9.140625" style="13" customWidth="1"/>
    <col min="22" max="16384" width="9.140625" style="42" customWidth="1"/>
  </cols>
  <sheetData>
    <row r="1" spans="1:2" ht="24.75" customHeight="1">
      <c r="A1" s="3" t="s">
        <v>59</v>
      </c>
      <c r="B1" s="3"/>
    </row>
    <row r="2" spans="1:2" ht="24.75" customHeight="1" thickBot="1">
      <c r="A2" s="135" t="s">
        <v>78</v>
      </c>
      <c r="B2" s="135"/>
    </row>
    <row r="3" spans="1:15" ht="18" customHeight="1" thickBot="1">
      <c r="A3" s="85" t="s">
        <v>9</v>
      </c>
      <c r="B3" s="85"/>
      <c r="C3" s="50"/>
      <c r="D3" s="51"/>
      <c r="E3" s="51"/>
      <c r="H3" s="25" t="s">
        <v>39</v>
      </c>
      <c r="O3" s="42"/>
    </row>
    <row r="4" spans="1:19" ht="18" customHeight="1">
      <c r="A4" s="85"/>
      <c r="B4" s="85"/>
      <c r="C4" s="52"/>
      <c r="D4" s="51"/>
      <c r="E4" s="51"/>
      <c r="H4" s="38" t="s">
        <v>35</v>
      </c>
      <c r="I4" s="36"/>
      <c r="J4" s="36"/>
      <c r="K4" s="36"/>
      <c r="L4" s="36"/>
      <c r="M4" s="36"/>
      <c r="N4" s="36"/>
      <c r="O4" s="36"/>
      <c r="P4" s="36"/>
      <c r="Q4" s="115"/>
      <c r="S4" s="124"/>
    </row>
    <row r="5" spans="1:19" ht="18" customHeight="1" thickBot="1">
      <c r="A5" s="85"/>
      <c r="B5" s="85"/>
      <c r="C5" s="51" t="s">
        <v>13</v>
      </c>
      <c r="D5" s="51"/>
      <c r="E5" s="51"/>
      <c r="H5" s="39" t="s">
        <v>36</v>
      </c>
      <c r="I5" s="37"/>
      <c r="J5" s="37"/>
      <c r="K5" s="37"/>
      <c r="L5" s="37"/>
      <c r="M5" s="37"/>
      <c r="N5" s="37"/>
      <c r="O5" s="37"/>
      <c r="P5" s="37"/>
      <c r="Q5" s="116"/>
      <c r="S5" s="124"/>
    </row>
    <row r="6" spans="1:19" ht="18" customHeight="1">
      <c r="A6" s="4" t="s">
        <v>10</v>
      </c>
      <c r="B6" s="4"/>
      <c r="C6" s="54"/>
      <c r="D6" s="55"/>
      <c r="E6" s="56"/>
      <c r="H6" s="39" t="s">
        <v>31</v>
      </c>
      <c r="I6" s="37"/>
      <c r="J6" s="37"/>
      <c r="K6" s="37" t="s">
        <v>37</v>
      </c>
      <c r="L6" s="37"/>
      <c r="M6" s="37"/>
      <c r="N6" s="37"/>
      <c r="O6" s="37"/>
      <c r="P6" s="37"/>
      <c r="Q6" s="116"/>
      <c r="S6" s="124"/>
    </row>
    <row r="7" spans="1:19" ht="18" customHeight="1">
      <c r="A7" s="4" t="s">
        <v>11</v>
      </c>
      <c r="B7" s="4"/>
      <c r="C7" s="57"/>
      <c r="D7" s="58"/>
      <c r="E7" s="59"/>
      <c r="H7" s="39" t="s">
        <v>29</v>
      </c>
      <c r="I7" s="37"/>
      <c r="J7" s="37"/>
      <c r="K7" s="37"/>
      <c r="L7" s="37"/>
      <c r="M7" s="37"/>
      <c r="N7" s="37"/>
      <c r="O7" s="37"/>
      <c r="P7" s="37"/>
      <c r="Q7" s="116"/>
      <c r="S7" s="124"/>
    </row>
    <row r="8" spans="1:17" ht="18" customHeight="1" thickBot="1">
      <c r="A8" s="4" t="s">
        <v>12</v>
      </c>
      <c r="B8" s="4"/>
      <c r="C8" s="60"/>
      <c r="D8" s="61"/>
      <c r="E8" s="62"/>
      <c r="H8" s="40" t="s">
        <v>96</v>
      </c>
      <c r="I8" s="41"/>
      <c r="J8" s="41"/>
      <c r="K8" s="41" t="s">
        <v>97</v>
      </c>
      <c r="L8" s="41"/>
      <c r="M8" s="41"/>
      <c r="N8" s="41"/>
      <c r="O8" s="41"/>
      <c r="P8" s="41"/>
      <c r="Q8" s="117"/>
    </row>
    <row r="9" spans="1:17" ht="18" customHeight="1" thickBot="1">
      <c r="A9" s="4"/>
      <c r="B9" s="4"/>
      <c r="D9" s="58"/>
      <c r="E9" s="58"/>
      <c r="Q9" s="125"/>
    </row>
    <row r="10" spans="1:5" ht="18" customHeight="1" thickBot="1">
      <c r="A10" s="53" t="s">
        <v>16</v>
      </c>
      <c r="B10" s="53"/>
      <c r="C10" s="131" t="str">
        <f ca="1">YEAR(TODAY())&amp;"-"&amp;IF(LEN(MONTH(TODAY()))&gt;1,MONTH(TODAY()),"0"&amp;MONTH(TODAY()))&amp;"-"&amp;DAY(TODAY())</f>
        <v>2023-03-17</v>
      </c>
      <c r="D10" s="52"/>
      <c r="E10" s="52"/>
    </row>
    <row r="11" spans="1:5" ht="18" customHeight="1">
      <c r="A11" s="24" t="s">
        <v>38</v>
      </c>
      <c r="B11" s="24"/>
      <c r="C11" s="52"/>
      <c r="D11" s="34"/>
      <c r="E11" s="34"/>
    </row>
    <row r="12" spans="3:5" ht="11.25" customHeight="1">
      <c r="C12" s="52"/>
      <c r="D12" s="34"/>
      <c r="E12" s="34"/>
    </row>
    <row r="13" spans="1:20" ht="122.25" customHeight="1">
      <c r="A13" s="63"/>
      <c r="B13" s="63"/>
      <c r="F13" s="132" t="s">
        <v>48</v>
      </c>
      <c r="G13" s="64" t="s">
        <v>4</v>
      </c>
      <c r="H13" s="64" t="s">
        <v>5</v>
      </c>
      <c r="I13" s="64" t="s">
        <v>49</v>
      </c>
      <c r="J13" s="132" t="s">
        <v>89</v>
      </c>
      <c r="K13" s="132" t="s">
        <v>75</v>
      </c>
      <c r="L13" s="132" t="s">
        <v>76</v>
      </c>
      <c r="M13" s="132" t="s">
        <v>77</v>
      </c>
      <c r="N13" s="65"/>
      <c r="O13" s="175" t="s">
        <v>23</v>
      </c>
      <c r="P13" s="176"/>
      <c r="Q13" s="176"/>
      <c r="R13" s="176"/>
      <c r="S13" s="177"/>
      <c r="T13" s="114"/>
    </row>
    <row r="14" spans="6:19" ht="16.5" customHeight="1">
      <c r="F14" s="130" t="s">
        <v>81</v>
      </c>
      <c r="G14" s="130" t="s">
        <v>79</v>
      </c>
      <c r="H14" s="130" t="s">
        <v>80</v>
      </c>
      <c r="I14" s="130" t="s">
        <v>82</v>
      </c>
      <c r="J14" s="133" t="s">
        <v>83</v>
      </c>
      <c r="K14" s="133" t="s">
        <v>84</v>
      </c>
      <c r="L14" s="133" t="s">
        <v>85</v>
      </c>
      <c r="M14" s="133" t="s">
        <v>86</v>
      </c>
      <c r="N14" s="66"/>
      <c r="O14" s="173" t="s">
        <v>87</v>
      </c>
      <c r="Q14" s="174" t="s">
        <v>88</v>
      </c>
      <c r="S14" s="173" t="s">
        <v>86</v>
      </c>
    </row>
    <row r="15" spans="1:19" ht="24.75" customHeight="1">
      <c r="A15" s="43" t="s">
        <v>2</v>
      </c>
      <c r="B15" s="43"/>
      <c r="C15" s="43" t="s">
        <v>3</v>
      </c>
      <c r="D15" s="43" t="s">
        <v>22</v>
      </c>
      <c r="E15" s="43" t="s">
        <v>60</v>
      </c>
      <c r="F15" s="161"/>
      <c r="G15" s="161"/>
      <c r="H15" s="161"/>
      <c r="I15" s="161"/>
      <c r="J15" s="44"/>
      <c r="K15" s="101"/>
      <c r="L15" s="101"/>
      <c r="M15" s="101"/>
      <c r="N15" s="44"/>
      <c r="O15" s="169"/>
      <c r="P15" s="136"/>
      <c r="Q15" s="170"/>
      <c r="R15" s="137"/>
      <c r="S15" s="169"/>
    </row>
    <row r="16" spans="1:23" ht="21" customHeight="1">
      <c r="A16" s="45" t="s">
        <v>6</v>
      </c>
      <c r="B16" s="109" t="s">
        <v>53</v>
      </c>
      <c r="C16" s="139" t="s">
        <v>90</v>
      </c>
      <c r="D16" s="171" t="s">
        <v>42</v>
      </c>
      <c r="E16" s="46" t="s">
        <v>21</v>
      </c>
      <c r="F16" s="91"/>
      <c r="G16" s="91"/>
      <c r="H16" s="91"/>
      <c r="I16" s="91"/>
      <c r="J16" s="134"/>
      <c r="K16" s="134"/>
      <c r="L16" s="134"/>
      <c r="M16" s="134"/>
      <c r="N16" s="67"/>
      <c r="O16" s="16">
        <v>54.5</v>
      </c>
      <c r="P16" s="13">
        <f>(F16+J16+I16)*O16</f>
        <v>0</v>
      </c>
      <c r="Q16" s="16">
        <v>66.1</v>
      </c>
      <c r="R16" s="13">
        <f>(G16+H16+K16+L16)*Q16</f>
        <v>0</v>
      </c>
      <c r="S16" s="16">
        <v>57.3</v>
      </c>
      <c r="T16" s="13">
        <f>M16*S16</f>
        <v>0</v>
      </c>
      <c r="U16" s="138"/>
      <c r="V16" s="138"/>
      <c r="W16" s="138"/>
    </row>
    <row r="17" spans="1:23" ht="21" customHeight="1">
      <c r="A17" s="48" t="s">
        <v>46</v>
      </c>
      <c r="B17" s="108"/>
      <c r="C17" s="140"/>
      <c r="D17" s="172"/>
      <c r="E17" s="48" t="s">
        <v>20</v>
      </c>
      <c r="F17" s="47"/>
      <c r="G17" s="47"/>
      <c r="H17" s="47"/>
      <c r="I17" s="47"/>
      <c r="J17" s="47"/>
      <c r="K17" s="47"/>
      <c r="L17" s="47"/>
      <c r="M17" s="47"/>
      <c r="N17" s="68"/>
      <c r="O17" s="15">
        <v>46.2</v>
      </c>
      <c r="P17" s="13">
        <f>(F17+J17+I17)*O17</f>
        <v>0</v>
      </c>
      <c r="Q17" s="15">
        <v>56</v>
      </c>
      <c r="R17" s="13">
        <f>(G17+H17+K17+L17)*Q17</f>
        <v>0</v>
      </c>
      <c r="S17" s="15">
        <v>48.5</v>
      </c>
      <c r="T17" s="13">
        <f>M17*S17</f>
        <v>0</v>
      </c>
      <c r="U17" s="138"/>
      <c r="V17" s="138"/>
      <c r="W17" s="138"/>
    </row>
    <row r="18" spans="1:23" ht="21" customHeight="1">
      <c r="A18" s="49" t="s">
        <v>0</v>
      </c>
      <c r="B18" s="109" t="s">
        <v>54</v>
      </c>
      <c r="C18" s="139" t="s">
        <v>91</v>
      </c>
      <c r="D18" s="171" t="s">
        <v>42</v>
      </c>
      <c r="E18" s="46" t="s">
        <v>21</v>
      </c>
      <c r="F18" s="91"/>
      <c r="G18" s="91"/>
      <c r="H18" s="91"/>
      <c r="I18" s="91"/>
      <c r="J18" s="134"/>
      <c r="K18" s="134"/>
      <c r="L18" s="134"/>
      <c r="M18" s="134"/>
      <c r="N18" s="67"/>
      <c r="O18" s="16">
        <v>56.5</v>
      </c>
      <c r="P18" s="13">
        <f>(F18+J18+I18)*O18</f>
        <v>0</v>
      </c>
      <c r="Q18" s="16">
        <v>67.9</v>
      </c>
      <c r="R18" s="13">
        <f>(G18+H18+K18+L18)*Q18</f>
        <v>0</v>
      </c>
      <c r="S18" s="16">
        <v>59.3</v>
      </c>
      <c r="T18" s="13">
        <f>M18*S18</f>
        <v>0</v>
      </c>
      <c r="U18" s="138"/>
      <c r="V18" s="138"/>
      <c r="W18" s="138"/>
    </row>
    <row r="19" spans="1:23" ht="21" customHeight="1">
      <c r="A19" s="48" t="s">
        <v>46</v>
      </c>
      <c r="B19" s="110"/>
      <c r="C19" s="140"/>
      <c r="D19" s="172"/>
      <c r="E19" s="48" t="s">
        <v>20</v>
      </c>
      <c r="F19" s="47"/>
      <c r="G19" s="47"/>
      <c r="H19" s="47"/>
      <c r="I19" s="47"/>
      <c r="J19" s="47"/>
      <c r="K19" s="47"/>
      <c r="L19" s="47"/>
      <c r="M19" s="47"/>
      <c r="N19" s="68"/>
      <c r="O19" s="15">
        <v>47.9</v>
      </c>
      <c r="P19" s="13">
        <f>(F19+J19+I19)*O19</f>
        <v>0</v>
      </c>
      <c r="Q19" s="15">
        <v>57.6</v>
      </c>
      <c r="R19" s="13">
        <f>(G19+H19+K19+L19)*Q19</f>
        <v>0</v>
      </c>
      <c r="S19" s="15">
        <v>50.3</v>
      </c>
      <c r="T19" s="13">
        <f>M19*S19</f>
        <v>0</v>
      </c>
      <c r="U19" s="138"/>
      <c r="V19" s="138"/>
      <c r="W19" s="138"/>
    </row>
    <row r="20" spans="1:23" ht="21" customHeight="1">
      <c r="A20" s="49" t="s">
        <v>1</v>
      </c>
      <c r="B20" s="109" t="s">
        <v>55</v>
      </c>
      <c r="C20" s="139" t="s">
        <v>92</v>
      </c>
      <c r="D20" s="166" t="s">
        <v>43</v>
      </c>
      <c r="E20" s="162" t="s">
        <v>21</v>
      </c>
      <c r="F20" s="156"/>
      <c r="G20" s="156"/>
      <c r="H20" s="156"/>
      <c r="I20" s="156"/>
      <c r="J20" s="144"/>
      <c r="K20" s="144"/>
      <c r="L20" s="144"/>
      <c r="M20" s="144"/>
      <c r="N20" s="69"/>
      <c r="O20" s="141">
        <v>23.3</v>
      </c>
      <c r="P20" s="13">
        <f>(F20+J20+I20)*O20</f>
        <v>0</v>
      </c>
      <c r="Q20" s="141">
        <v>28.7</v>
      </c>
      <c r="R20" s="13">
        <f>(G20+H20+K20+L20:L21)*Q20</f>
        <v>0</v>
      </c>
      <c r="S20" s="141">
        <v>24.5</v>
      </c>
      <c r="T20" s="13">
        <f>M20*S20</f>
        <v>0</v>
      </c>
      <c r="U20" s="138"/>
      <c r="V20" s="138"/>
      <c r="W20" s="138"/>
    </row>
    <row r="21" spans="1:23" ht="21" customHeight="1">
      <c r="A21" s="48" t="s">
        <v>41</v>
      </c>
      <c r="B21" s="110"/>
      <c r="C21" s="140"/>
      <c r="D21" s="167"/>
      <c r="E21" s="163"/>
      <c r="F21" s="157"/>
      <c r="G21" s="157"/>
      <c r="H21" s="157"/>
      <c r="I21" s="157"/>
      <c r="J21" s="145"/>
      <c r="K21" s="145"/>
      <c r="L21" s="145"/>
      <c r="M21" s="145"/>
      <c r="N21" s="69"/>
      <c r="O21" s="142"/>
      <c r="P21" s="42"/>
      <c r="Q21" s="142"/>
      <c r="S21" s="142"/>
      <c r="U21" s="138"/>
      <c r="V21" s="138"/>
      <c r="W21" s="138"/>
    </row>
    <row r="22" spans="1:23" ht="21" customHeight="1">
      <c r="A22" s="49" t="s">
        <v>17</v>
      </c>
      <c r="B22" s="111" t="s">
        <v>56</v>
      </c>
      <c r="C22" s="139" t="s">
        <v>93</v>
      </c>
      <c r="D22" s="166" t="s">
        <v>44</v>
      </c>
      <c r="E22" s="162" t="s">
        <v>21</v>
      </c>
      <c r="F22" s="156"/>
      <c r="G22" s="156"/>
      <c r="H22" s="156"/>
      <c r="I22" s="156"/>
      <c r="J22" s="144"/>
      <c r="K22" s="144"/>
      <c r="L22" s="144"/>
      <c r="M22" s="144"/>
      <c r="N22" s="69"/>
      <c r="O22" s="141">
        <v>45.6</v>
      </c>
      <c r="P22" s="13">
        <f>(F22+J22+I22)*O22</f>
        <v>0</v>
      </c>
      <c r="Q22" s="141">
        <v>61.1</v>
      </c>
      <c r="R22" s="13">
        <f>(G22+H22+K22+L22)*Q22</f>
        <v>0</v>
      </c>
      <c r="S22" s="141">
        <v>47.8</v>
      </c>
      <c r="T22" s="13">
        <f>M22*S22</f>
        <v>0</v>
      </c>
      <c r="U22" s="138"/>
      <c r="V22" s="138"/>
      <c r="W22" s="138"/>
    </row>
    <row r="23" spans="1:23" ht="21" customHeight="1">
      <c r="A23" s="48" t="s">
        <v>41</v>
      </c>
      <c r="B23" s="112"/>
      <c r="C23" s="140"/>
      <c r="D23" s="167"/>
      <c r="E23" s="163"/>
      <c r="F23" s="157"/>
      <c r="G23" s="157"/>
      <c r="H23" s="157"/>
      <c r="I23" s="157"/>
      <c r="J23" s="145"/>
      <c r="K23" s="145"/>
      <c r="L23" s="145"/>
      <c r="M23" s="145"/>
      <c r="N23" s="69"/>
      <c r="O23" s="142"/>
      <c r="P23" s="42"/>
      <c r="Q23" s="142"/>
      <c r="S23" s="142"/>
      <c r="U23" s="138"/>
      <c r="V23" s="138"/>
      <c r="W23" s="138"/>
    </row>
    <row r="24" spans="1:23" ht="21" customHeight="1">
      <c r="A24" s="49" t="s">
        <v>18</v>
      </c>
      <c r="B24" s="111" t="s">
        <v>57</v>
      </c>
      <c r="C24" s="139" t="s">
        <v>94</v>
      </c>
      <c r="D24" s="166" t="s">
        <v>45</v>
      </c>
      <c r="E24" s="162" t="s">
        <v>21</v>
      </c>
      <c r="F24" s="156"/>
      <c r="G24" s="156"/>
      <c r="H24" s="156"/>
      <c r="I24" s="156"/>
      <c r="J24" s="144"/>
      <c r="K24" s="144"/>
      <c r="L24" s="144"/>
      <c r="M24" s="144"/>
      <c r="N24" s="69"/>
      <c r="O24" s="141">
        <v>50.9</v>
      </c>
      <c r="P24" s="13">
        <f>(F24+J24+I24)*O24</f>
        <v>0</v>
      </c>
      <c r="Q24" s="141">
        <v>73</v>
      </c>
      <c r="R24" s="13">
        <f>(G24+H24+K24+L24)*Q24</f>
        <v>0</v>
      </c>
      <c r="S24" s="141">
        <v>53.5</v>
      </c>
      <c r="T24" s="13">
        <f>M24*S24</f>
        <v>0</v>
      </c>
      <c r="U24" s="138"/>
      <c r="V24" s="138"/>
      <c r="W24" s="138"/>
    </row>
    <row r="25" spans="1:23" ht="21" customHeight="1">
      <c r="A25" s="48" t="s">
        <v>41</v>
      </c>
      <c r="B25" s="112"/>
      <c r="C25" s="140"/>
      <c r="D25" s="167"/>
      <c r="E25" s="163"/>
      <c r="F25" s="157"/>
      <c r="G25" s="157"/>
      <c r="H25" s="157"/>
      <c r="I25" s="157"/>
      <c r="J25" s="145"/>
      <c r="K25" s="145"/>
      <c r="L25" s="145"/>
      <c r="M25" s="145"/>
      <c r="N25" s="69"/>
      <c r="O25" s="142"/>
      <c r="P25" s="42"/>
      <c r="Q25" s="142"/>
      <c r="S25" s="142"/>
      <c r="U25" s="138"/>
      <c r="V25" s="138"/>
      <c r="W25" s="138"/>
    </row>
    <row r="26" spans="1:23" ht="21" customHeight="1">
      <c r="A26" s="49" t="s">
        <v>62</v>
      </c>
      <c r="B26" s="111" t="s">
        <v>71</v>
      </c>
      <c r="C26" s="139" t="s">
        <v>95</v>
      </c>
      <c r="D26" s="166" t="s">
        <v>72</v>
      </c>
      <c r="E26" s="162" t="s">
        <v>61</v>
      </c>
      <c r="F26" s="146"/>
      <c r="G26" s="147"/>
      <c r="H26" s="147"/>
      <c r="I26" s="147"/>
      <c r="J26" s="147"/>
      <c r="K26" s="147"/>
      <c r="L26" s="147"/>
      <c r="M26" s="148"/>
      <c r="N26" s="69"/>
      <c r="O26" s="141">
        <v>156.5</v>
      </c>
      <c r="P26" s="123">
        <f>F26*O26</f>
        <v>0</v>
      </c>
      <c r="Q26" s="152"/>
      <c r="R26" s="13"/>
      <c r="S26" s="152"/>
      <c r="T26" s="13"/>
      <c r="U26" s="138"/>
      <c r="V26" s="138"/>
      <c r="W26" s="138"/>
    </row>
    <row r="27" spans="1:23" ht="21" customHeight="1">
      <c r="A27" s="48" t="s">
        <v>73</v>
      </c>
      <c r="B27" s="48"/>
      <c r="C27" s="140"/>
      <c r="D27" s="167"/>
      <c r="E27" s="163"/>
      <c r="F27" s="149"/>
      <c r="G27" s="150"/>
      <c r="H27" s="150"/>
      <c r="I27" s="150"/>
      <c r="J27" s="150"/>
      <c r="K27" s="150"/>
      <c r="L27" s="150"/>
      <c r="M27" s="151"/>
      <c r="N27" s="69"/>
      <c r="O27" s="142"/>
      <c r="P27" s="122"/>
      <c r="Q27" s="153"/>
      <c r="S27" s="153"/>
      <c r="U27" s="138"/>
      <c r="V27" s="138"/>
      <c r="W27" s="138"/>
    </row>
    <row r="28" spans="1:19" ht="21" customHeight="1">
      <c r="A28" s="164"/>
      <c r="B28" s="164"/>
      <c r="C28" s="164"/>
      <c r="D28" s="164"/>
      <c r="E28" s="164"/>
      <c r="F28" s="72"/>
      <c r="G28" s="72"/>
      <c r="H28" s="72"/>
      <c r="I28" s="72"/>
      <c r="J28" s="72"/>
      <c r="K28" s="72"/>
      <c r="L28" s="72"/>
      <c r="M28" s="72"/>
      <c r="N28" s="69"/>
      <c r="O28" s="17"/>
      <c r="P28" s="14"/>
      <c r="Q28" s="17"/>
      <c r="S28" s="17"/>
    </row>
    <row r="29" spans="3:19" ht="10.5" customHeight="1" thickBot="1">
      <c r="C29" s="71"/>
      <c r="D29" s="70"/>
      <c r="E29" s="70"/>
      <c r="F29" s="72"/>
      <c r="G29" s="72"/>
      <c r="H29" s="72"/>
      <c r="I29" s="72"/>
      <c r="J29" s="72"/>
      <c r="K29" s="72"/>
      <c r="L29" s="72"/>
      <c r="M29" s="72"/>
      <c r="N29" s="69"/>
      <c r="O29" s="17"/>
      <c r="P29" s="14"/>
      <c r="Q29" s="17"/>
      <c r="S29" s="17"/>
    </row>
    <row r="30" spans="1:19" ht="12" thickTop="1">
      <c r="A30" s="63" t="s">
        <v>47</v>
      </c>
      <c r="B30" s="63"/>
      <c r="D30" s="87"/>
      <c r="E30" s="73"/>
      <c r="F30" s="73"/>
      <c r="G30" s="73"/>
      <c r="H30" s="73"/>
      <c r="I30" s="21" t="s">
        <v>24</v>
      </c>
      <c r="J30" s="118"/>
      <c r="K30" s="86"/>
      <c r="L30" s="34"/>
      <c r="M30" s="34"/>
      <c r="N30" s="13"/>
      <c r="Q30" s="42"/>
      <c r="S30" s="42"/>
    </row>
    <row r="31" spans="4:19" ht="10.5">
      <c r="D31" s="86"/>
      <c r="E31" s="34"/>
      <c r="F31" s="34"/>
      <c r="G31" s="18" t="s">
        <v>7</v>
      </c>
      <c r="H31" s="143">
        <f>SUM(P16:P27)+SUM(R16:R27)+SUM(T16:T27)</f>
        <v>0</v>
      </c>
      <c r="I31" s="143"/>
      <c r="J31" s="19"/>
      <c r="K31" s="121"/>
      <c r="L31" s="105"/>
      <c r="M31" s="105"/>
      <c r="N31" s="13"/>
      <c r="Q31" s="42"/>
      <c r="S31" s="42"/>
    </row>
    <row r="32" spans="1:19" ht="10.5">
      <c r="A32" s="42" t="s">
        <v>63</v>
      </c>
      <c r="D32" s="86"/>
      <c r="E32" s="34"/>
      <c r="F32" s="34"/>
      <c r="G32" s="23" t="s">
        <v>25</v>
      </c>
      <c r="H32" s="160">
        <v>0</v>
      </c>
      <c r="I32" s="160"/>
      <c r="J32" s="92" t="s">
        <v>50</v>
      </c>
      <c r="K32" s="86"/>
      <c r="L32" s="34"/>
      <c r="M32" s="120"/>
      <c r="N32" s="13"/>
      <c r="Q32" s="42"/>
      <c r="S32" s="42"/>
    </row>
    <row r="33" spans="4:19" ht="10.5">
      <c r="D33" s="86"/>
      <c r="E33" s="34"/>
      <c r="F33" s="34"/>
      <c r="G33" s="18" t="s">
        <v>26</v>
      </c>
      <c r="H33" s="168">
        <f>H31-(H31*H32)</f>
        <v>0</v>
      </c>
      <c r="I33" s="168"/>
      <c r="J33" s="119"/>
      <c r="K33" s="121"/>
      <c r="L33" s="105"/>
      <c r="M33" s="105"/>
      <c r="N33" s="13"/>
      <c r="Q33" s="42"/>
      <c r="S33" s="42"/>
    </row>
    <row r="34" spans="4:19" ht="10.5">
      <c r="D34" s="86"/>
      <c r="E34" s="34"/>
      <c r="F34" s="34"/>
      <c r="G34" s="18" t="s">
        <v>8</v>
      </c>
      <c r="H34" s="143">
        <f>H33*0.23</f>
        <v>0</v>
      </c>
      <c r="I34" s="143"/>
      <c r="J34" s="19"/>
      <c r="K34" s="121"/>
      <c r="L34" s="105"/>
      <c r="M34" s="105"/>
      <c r="N34" s="13"/>
      <c r="Q34" s="42"/>
      <c r="S34" s="42"/>
    </row>
    <row r="35" spans="4:19" ht="11.25" thickBot="1">
      <c r="D35" s="88"/>
      <c r="E35" s="74"/>
      <c r="F35" s="74"/>
      <c r="G35" s="20" t="s">
        <v>19</v>
      </c>
      <c r="H35" s="155">
        <f>H33+H34</f>
        <v>0</v>
      </c>
      <c r="I35" s="155"/>
      <c r="J35" s="22"/>
      <c r="K35" s="121"/>
      <c r="L35" s="105"/>
      <c r="M35" s="105"/>
      <c r="N35" s="13"/>
      <c r="Q35" s="42"/>
      <c r="S35" s="42"/>
    </row>
    <row r="36" spans="8:14" ht="11.25" thickTop="1">
      <c r="H36" s="1"/>
      <c r="I36" s="2"/>
      <c r="J36" s="2"/>
      <c r="K36" s="2"/>
      <c r="L36" s="2"/>
      <c r="M36" s="2"/>
      <c r="N36" s="2"/>
    </row>
    <row r="38" spans="4:19" ht="10.5">
      <c r="D38" s="34"/>
      <c r="F38" s="75"/>
      <c r="G38" s="76"/>
      <c r="H38" s="76"/>
      <c r="I38" s="76"/>
      <c r="J38" s="76"/>
      <c r="K38" s="76"/>
      <c r="L38" s="76"/>
      <c r="M38" s="77"/>
      <c r="N38" s="13"/>
      <c r="Q38" s="42"/>
      <c r="S38" s="42"/>
    </row>
    <row r="39" spans="1:19" ht="10.5">
      <c r="A39" s="102"/>
      <c r="B39" s="102"/>
      <c r="D39" s="34"/>
      <c r="F39" s="78"/>
      <c r="G39" s="79"/>
      <c r="H39" s="79"/>
      <c r="I39" s="79"/>
      <c r="J39" s="79"/>
      <c r="K39" s="79"/>
      <c r="L39" s="79"/>
      <c r="M39" s="80"/>
      <c r="N39" s="13"/>
      <c r="Q39" s="42"/>
      <c r="S39" s="42"/>
    </row>
    <row r="40" spans="4:19" ht="10.5">
      <c r="D40" s="34"/>
      <c r="F40" s="78"/>
      <c r="G40" s="79"/>
      <c r="H40" s="79"/>
      <c r="I40" s="79"/>
      <c r="J40" s="79"/>
      <c r="K40" s="79"/>
      <c r="L40" s="79"/>
      <c r="M40" s="80"/>
      <c r="N40" s="13"/>
      <c r="Q40" s="42"/>
      <c r="S40" s="42"/>
    </row>
    <row r="41" spans="4:19" ht="10.5">
      <c r="D41" s="34"/>
      <c r="F41" s="78"/>
      <c r="G41" s="79"/>
      <c r="H41" s="79"/>
      <c r="I41" s="79"/>
      <c r="J41" s="79"/>
      <c r="K41" s="79"/>
      <c r="L41" s="79"/>
      <c r="M41" s="80"/>
      <c r="N41" s="13"/>
      <c r="Q41" s="42"/>
      <c r="S41" s="42"/>
    </row>
    <row r="42" spans="4:19" ht="10.5">
      <c r="D42" s="34"/>
      <c r="F42" s="78"/>
      <c r="G42" s="79"/>
      <c r="H42" s="79"/>
      <c r="I42" s="79"/>
      <c r="J42" s="79"/>
      <c r="K42" s="79"/>
      <c r="L42" s="79"/>
      <c r="M42" s="80"/>
      <c r="N42" s="13"/>
      <c r="Q42" s="42"/>
      <c r="S42" s="42"/>
    </row>
    <row r="43" spans="4:19" ht="10.5">
      <c r="D43" s="34"/>
      <c r="F43" s="78"/>
      <c r="G43" s="79"/>
      <c r="H43" s="79"/>
      <c r="I43" s="79"/>
      <c r="J43" s="79"/>
      <c r="K43" s="79"/>
      <c r="L43" s="79"/>
      <c r="M43" s="80"/>
      <c r="N43" s="13"/>
      <c r="Q43" s="42"/>
      <c r="S43" s="42"/>
    </row>
    <row r="44" spans="4:19" ht="10.5">
      <c r="D44" s="34"/>
      <c r="F44" s="81"/>
      <c r="G44" s="82"/>
      <c r="H44" s="82"/>
      <c r="I44" s="82"/>
      <c r="J44" s="82"/>
      <c r="K44" s="82"/>
      <c r="L44" s="82"/>
      <c r="M44" s="83"/>
      <c r="N44" s="84"/>
      <c r="Q44" s="42"/>
      <c r="S44" s="42"/>
    </row>
    <row r="45" spans="6:14" ht="10.5">
      <c r="F45" s="158" t="s">
        <v>14</v>
      </c>
      <c r="G45" s="158"/>
      <c r="H45" s="158"/>
      <c r="I45" s="158"/>
      <c r="J45" s="158"/>
      <c r="K45" s="158"/>
      <c r="L45" s="158"/>
      <c r="M45" s="158"/>
      <c r="N45" s="159"/>
    </row>
    <row r="46" spans="6:14" ht="10.5">
      <c r="F46" s="12"/>
      <c r="G46" s="12"/>
      <c r="H46" s="12"/>
      <c r="I46" s="12"/>
      <c r="J46" s="12"/>
      <c r="K46" s="12"/>
      <c r="L46" s="12"/>
      <c r="M46" s="12"/>
      <c r="N46" s="12"/>
    </row>
    <row r="47" spans="1:21" ht="11.25" customHeight="1">
      <c r="A47" s="11" t="s">
        <v>15</v>
      </c>
      <c r="B47" s="11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Q47" s="90"/>
      <c r="R47" s="90"/>
      <c r="S47" s="90"/>
      <c r="T47" s="90"/>
      <c r="U47" s="106"/>
    </row>
    <row r="48" spans="1:21" s="7" customFormat="1" ht="9.75" customHeight="1">
      <c r="A48" s="129" t="s">
        <v>64</v>
      </c>
      <c r="B48" s="129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U48" s="107"/>
    </row>
    <row r="49" spans="1:21" s="7" customFormat="1" ht="9.75" customHeight="1">
      <c r="A49" s="129" t="s">
        <v>65</v>
      </c>
      <c r="B49" s="129"/>
      <c r="C49" s="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U49" s="107"/>
    </row>
    <row r="50" spans="1:21" s="7" customFormat="1" ht="9.75" customHeight="1">
      <c r="A50" s="10" t="s">
        <v>66</v>
      </c>
      <c r="B50" s="10"/>
      <c r="C50" s="5"/>
      <c r="D50" s="6"/>
      <c r="E50" s="6"/>
      <c r="F50" s="9"/>
      <c r="G50" s="5"/>
      <c r="H50" s="5"/>
      <c r="I50" s="5"/>
      <c r="J50" s="5"/>
      <c r="U50" s="107"/>
    </row>
    <row r="51" spans="1:21" s="7" customFormat="1" ht="9.75" customHeight="1">
      <c r="A51" s="129" t="s">
        <v>67</v>
      </c>
      <c r="B51" s="129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U51" s="107"/>
    </row>
    <row r="52" spans="1:21" s="7" customFormat="1" ht="9.75" customHeight="1">
      <c r="A52" s="129" t="s">
        <v>68</v>
      </c>
      <c r="B52" s="129"/>
      <c r="C52" s="5"/>
      <c r="D52" s="6"/>
      <c r="E52" s="6"/>
      <c r="F52" s="9"/>
      <c r="G52" s="5"/>
      <c r="H52" s="5"/>
      <c r="I52" s="5"/>
      <c r="J52" s="5"/>
      <c r="Q52" s="35"/>
      <c r="R52" s="35"/>
      <c r="S52" s="35"/>
      <c r="T52" s="35"/>
      <c r="U52" s="107"/>
    </row>
    <row r="53" spans="1:21" s="7" customFormat="1" ht="9.75" customHeight="1">
      <c r="A53" s="129" t="s">
        <v>74</v>
      </c>
      <c r="B53" s="129"/>
      <c r="C53" s="5"/>
      <c r="D53" s="6"/>
      <c r="E53" s="6"/>
      <c r="F53" s="5"/>
      <c r="G53" s="5"/>
      <c r="H53" s="5"/>
      <c r="I53" s="5"/>
      <c r="J53" s="5"/>
      <c r="U53" s="107"/>
    </row>
    <row r="54" spans="1:21" s="7" customFormat="1" ht="9.75" customHeight="1">
      <c r="A54" s="129" t="s">
        <v>69</v>
      </c>
      <c r="B54" s="129"/>
      <c r="C54" s="8"/>
      <c r="D54" s="6"/>
      <c r="E54" s="6"/>
      <c r="F54" s="9"/>
      <c r="G54" s="5"/>
      <c r="H54" s="5"/>
      <c r="I54" s="5"/>
      <c r="J54" s="5"/>
      <c r="Q54" s="35"/>
      <c r="R54" s="35"/>
      <c r="S54" s="35"/>
      <c r="T54" s="35"/>
      <c r="U54" s="107"/>
    </row>
    <row r="55" spans="1:21" s="7" customFormat="1" ht="9.75" customHeight="1">
      <c r="A55" s="129" t="s">
        <v>70</v>
      </c>
      <c r="B55" s="129"/>
      <c r="C55" s="9"/>
      <c r="D55" s="6"/>
      <c r="E55" s="6"/>
      <c r="F55" s="5"/>
      <c r="G55" s="5"/>
      <c r="H55" s="5"/>
      <c r="I55" s="5"/>
      <c r="J55" s="5"/>
      <c r="U55" s="107"/>
    </row>
    <row r="57" spans="1:20" ht="10.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4"/>
      <c r="P57" s="104"/>
      <c r="Q57" s="104"/>
      <c r="R57" s="103"/>
      <c r="S57" s="104"/>
      <c r="T57" s="103"/>
    </row>
    <row r="58" spans="1:20" ht="11.25">
      <c r="A58" s="154" t="s">
        <v>51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T58" s="13"/>
    </row>
    <row r="59" spans="1:20" ht="11.25">
      <c r="A59" s="154" t="s">
        <v>52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T59" s="13"/>
    </row>
    <row r="62" spans="1:18" s="113" customFormat="1" ht="84.75" customHeight="1">
      <c r="A62" s="165" t="s">
        <v>58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</row>
  </sheetData>
  <sheetProtection password="EF50" sheet="1"/>
  <mergeCells count="68">
    <mergeCell ref="O14:O15"/>
    <mergeCell ref="Q14:Q15"/>
    <mergeCell ref="S14:S15"/>
    <mergeCell ref="D24:D25"/>
    <mergeCell ref="E24:E25"/>
    <mergeCell ref="D22:D23"/>
    <mergeCell ref="D16:D17"/>
    <mergeCell ref="D18:D19"/>
    <mergeCell ref="I22:I23"/>
    <mergeCell ref="D20:D21"/>
    <mergeCell ref="A62:R62"/>
    <mergeCell ref="O20:O21"/>
    <mergeCell ref="Q20:Q21"/>
    <mergeCell ref="O22:O23"/>
    <mergeCell ref="Q22:Q23"/>
    <mergeCell ref="A58:R58"/>
    <mergeCell ref="D26:D27"/>
    <mergeCell ref="E26:E27"/>
    <mergeCell ref="H33:I33"/>
    <mergeCell ref="F22:F23"/>
    <mergeCell ref="E22:E23"/>
    <mergeCell ref="A28:E28"/>
    <mergeCell ref="F20:F21"/>
    <mergeCell ref="F24:F25"/>
    <mergeCell ref="H24:H25"/>
    <mergeCell ref="E20:E21"/>
    <mergeCell ref="L22:L23"/>
    <mergeCell ref="F15:I15"/>
    <mergeCell ref="G20:G21"/>
    <mergeCell ref="H20:H21"/>
    <mergeCell ref="I20:I21"/>
    <mergeCell ref="H22:H23"/>
    <mergeCell ref="M24:M25"/>
    <mergeCell ref="H31:I31"/>
    <mergeCell ref="F45:N45"/>
    <mergeCell ref="Q26:Q27"/>
    <mergeCell ref="H32:I32"/>
    <mergeCell ref="J20:J21"/>
    <mergeCell ref="O26:O27"/>
    <mergeCell ref="K20:K21"/>
    <mergeCell ref="K22:K23"/>
    <mergeCell ref="L20:L21"/>
    <mergeCell ref="S26:S27"/>
    <mergeCell ref="K24:K25"/>
    <mergeCell ref="L24:L25"/>
    <mergeCell ref="M20:M21"/>
    <mergeCell ref="M22:M23"/>
    <mergeCell ref="A59:R59"/>
    <mergeCell ref="H35:I35"/>
    <mergeCell ref="G24:G25"/>
    <mergeCell ref="G22:G23"/>
    <mergeCell ref="I24:I25"/>
    <mergeCell ref="O13:S13"/>
    <mergeCell ref="Q24:Q25"/>
    <mergeCell ref="O24:O25"/>
    <mergeCell ref="H34:I34"/>
    <mergeCell ref="J22:J23"/>
    <mergeCell ref="J24:J25"/>
    <mergeCell ref="F26:M27"/>
    <mergeCell ref="S20:S21"/>
    <mergeCell ref="S22:S23"/>
    <mergeCell ref="S24:S25"/>
    <mergeCell ref="C16:C17"/>
    <mergeCell ref="C18:C19"/>
    <mergeCell ref="C20:C21"/>
    <mergeCell ref="C22:C23"/>
    <mergeCell ref="C24:C25"/>
    <mergeCell ref="C26:C27"/>
  </mergeCells>
  <printOptions/>
  <pageMargins left="0.4330708661417323" right="0.2362204724409449" top="0.3937007874015748" bottom="0.3937007874015748" header="0.5118110236220472" footer="0.5118110236220472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7">
      <selection activeCell="A32" sqref="A32"/>
    </sheetView>
  </sheetViews>
  <sheetFormatPr defaultColWidth="9.140625" defaultRowHeight="12.75"/>
  <cols>
    <col min="1" max="1" width="22.421875" style="29" bestFit="1" customWidth="1"/>
    <col min="2" max="2" width="15.28125" style="29" bestFit="1" customWidth="1"/>
    <col min="3" max="3" width="4.140625" style="29" bestFit="1" customWidth="1"/>
    <col min="4" max="4" width="22.140625" style="29" bestFit="1" customWidth="1"/>
    <col min="5" max="5" width="9.00390625" style="29" bestFit="1" customWidth="1"/>
    <col min="6" max="6" width="14.140625" style="29" bestFit="1" customWidth="1"/>
    <col min="7" max="7" width="14.140625" style="100" bestFit="1" customWidth="1"/>
    <col min="8" max="8" width="14.140625" style="29" bestFit="1" customWidth="1"/>
    <col min="9" max="9" width="8.00390625" style="96" bestFit="1" customWidth="1"/>
    <col min="10" max="13" width="9.140625" style="29" customWidth="1"/>
    <col min="14" max="14" width="14.7109375" style="29" bestFit="1" customWidth="1"/>
    <col min="15" max="16384" width="9.140625" style="29" customWidth="1"/>
  </cols>
  <sheetData>
    <row r="1" spans="1:9" s="28" customFormat="1" ht="14.25" customHeight="1">
      <c r="A1" s="26" t="s">
        <v>27</v>
      </c>
      <c r="B1" s="27" t="s">
        <v>28</v>
      </c>
      <c r="C1" s="27" t="s">
        <v>29</v>
      </c>
      <c r="D1" s="27" t="s">
        <v>30</v>
      </c>
      <c r="E1" s="27" t="s">
        <v>31</v>
      </c>
      <c r="F1" s="27" t="s">
        <v>32</v>
      </c>
      <c r="G1" s="97" t="s">
        <v>33</v>
      </c>
      <c r="H1" s="27" t="s">
        <v>96</v>
      </c>
      <c r="I1" s="93" t="s">
        <v>34</v>
      </c>
    </row>
    <row r="2" spans="1:9" ht="12">
      <c r="A2" s="29" t="str">
        <f>SUBSTITUTE(NOVA!C16,"_",NOVA!$F$14,1)</f>
        <v>2211-000-819S-PEL400</v>
      </c>
      <c r="B2" s="30">
        <f>NOVA!$K$4</f>
        <v>0</v>
      </c>
      <c r="C2" s="30">
        <f>NOVA!$K$7</f>
        <v>0</v>
      </c>
      <c r="D2" s="30">
        <f>NOVA!$K$5</f>
        <v>0</v>
      </c>
      <c r="E2" s="30" t="str">
        <f>NOVA!$K$6</f>
        <v>SHO</v>
      </c>
      <c r="F2" s="30">
        <f>NOVA!$C$3</f>
        <v>0</v>
      </c>
      <c r="G2" s="98" t="str">
        <f>NOVA!$C$10</f>
        <v>2023-03-17</v>
      </c>
      <c r="H2" s="30" t="str">
        <f>NOVA!$K$8</f>
        <v>PLN</v>
      </c>
      <c r="I2" s="94">
        <f>NOVA!F16</f>
        <v>0</v>
      </c>
    </row>
    <row r="3" spans="1:9" ht="12">
      <c r="A3" s="29" t="str">
        <f>SUBSTITUTE(NOVA!C18,"_",NOVA!$F$14,1)</f>
        <v>2211-000-819S-PER400</v>
      </c>
      <c r="B3" s="30">
        <f>NOVA!$K$4</f>
        <v>0</v>
      </c>
      <c r="C3" s="30">
        <f>NOVA!$K$7</f>
        <v>0</v>
      </c>
      <c r="D3" s="30">
        <f>NOVA!$K$5</f>
        <v>0</v>
      </c>
      <c r="E3" s="30" t="str">
        <f>NOVA!$K$6</f>
        <v>SHO</v>
      </c>
      <c r="F3" s="30">
        <f>NOVA!$C$3</f>
        <v>0</v>
      </c>
      <c r="G3" s="98" t="str">
        <f>NOVA!$C$10</f>
        <v>2023-03-17</v>
      </c>
      <c r="H3" s="30" t="str">
        <f>NOVA!$K$8</f>
        <v>PLN</v>
      </c>
      <c r="I3" s="94">
        <f>NOVA!F18</f>
        <v>0</v>
      </c>
    </row>
    <row r="4" spans="1:9" ht="12">
      <c r="A4" s="29" t="str">
        <f>SUBSTITUTE(NOVA!C20,"_",NOVA!$F$14,1)</f>
        <v>2211-000-819S-LSJ400</v>
      </c>
      <c r="B4" s="30">
        <f>NOVA!$K$4</f>
        <v>0</v>
      </c>
      <c r="C4" s="30">
        <f>NOVA!$K$7</f>
        <v>0</v>
      </c>
      <c r="D4" s="30">
        <f>NOVA!$K$5</f>
        <v>0</v>
      </c>
      <c r="E4" s="30" t="str">
        <f>NOVA!$K$6</f>
        <v>SHO</v>
      </c>
      <c r="F4" s="30">
        <f>NOVA!$C$3</f>
        <v>0</v>
      </c>
      <c r="G4" s="98" t="str">
        <f>NOVA!$C$10</f>
        <v>2023-03-17</v>
      </c>
      <c r="H4" s="30" t="str">
        <f>NOVA!$K$8</f>
        <v>PLN</v>
      </c>
      <c r="I4" s="94">
        <f>NOVA!F20</f>
        <v>0</v>
      </c>
    </row>
    <row r="5" spans="1:9" ht="12">
      <c r="A5" s="29" t="str">
        <f>SUBSTITUTE(NOVA!C22,"_",NOVA!$F$14,1)</f>
        <v>2211-000-819S-LSH400</v>
      </c>
      <c r="B5" s="30">
        <f>NOVA!$K$4</f>
        <v>0</v>
      </c>
      <c r="C5" s="30">
        <f>NOVA!$K$7</f>
        <v>0</v>
      </c>
      <c r="D5" s="30">
        <f>NOVA!$K$5</f>
        <v>0</v>
      </c>
      <c r="E5" s="30" t="str">
        <f>NOVA!$K$6</f>
        <v>SHO</v>
      </c>
      <c r="F5" s="30">
        <f>NOVA!$C$3</f>
        <v>0</v>
      </c>
      <c r="G5" s="98" t="str">
        <f>NOVA!$C$10</f>
        <v>2023-03-17</v>
      </c>
      <c r="H5" s="30" t="str">
        <f>NOVA!$K$8</f>
        <v>PLN</v>
      </c>
      <c r="I5" s="94">
        <f>NOVA!F22</f>
        <v>0</v>
      </c>
    </row>
    <row r="6" spans="1:9" ht="12">
      <c r="A6" s="29" t="str">
        <f>SUBSTITUTE(NOVA!C24,"_",NOVA!$F$14,1)</f>
        <v>2211-000-819S-NAR400</v>
      </c>
      <c r="B6" s="30">
        <f>NOVA!$K$4</f>
        <v>0</v>
      </c>
      <c r="C6" s="30">
        <f>NOVA!$K$7</f>
        <v>0</v>
      </c>
      <c r="D6" s="30">
        <f>NOVA!$K$5</f>
        <v>0</v>
      </c>
      <c r="E6" s="30" t="str">
        <f>NOVA!$K$6</f>
        <v>SHO</v>
      </c>
      <c r="F6" s="30">
        <f>NOVA!$C$3</f>
        <v>0</v>
      </c>
      <c r="G6" s="98" t="str">
        <f>NOVA!$C$10</f>
        <v>2023-03-17</v>
      </c>
      <c r="H6" s="30" t="str">
        <f>NOVA!$K$8</f>
        <v>PLN</v>
      </c>
      <c r="I6" s="94">
        <f>NOVA!F24</f>
        <v>0</v>
      </c>
    </row>
    <row r="7" spans="1:9" ht="12">
      <c r="A7" s="29" t="str">
        <f>SUBSTITUTE(NOVA!C16,"_",NOVA!$G$14,1)</f>
        <v>2211-000-823D-PEL400</v>
      </c>
      <c r="B7" s="30">
        <f>NOVA!$K$4</f>
        <v>0</v>
      </c>
      <c r="C7" s="30">
        <f>NOVA!$K$7</f>
        <v>0</v>
      </c>
      <c r="D7" s="30">
        <f>NOVA!$K$5</f>
        <v>0</v>
      </c>
      <c r="E7" s="30" t="str">
        <f>NOVA!$K$6</f>
        <v>SHO</v>
      </c>
      <c r="F7" s="30">
        <f>NOVA!$C$3</f>
        <v>0</v>
      </c>
      <c r="G7" s="98" t="str">
        <f>NOVA!$C$10</f>
        <v>2023-03-17</v>
      </c>
      <c r="H7" s="30" t="str">
        <f>NOVA!$K$8</f>
        <v>PLN</v>
      </c>
      <c r="I7" s="94">
        <f>NOVA!G16</f>
        <v>0</v>
      </c>
    </row>
    <row r="8" spans="1:9" ht="12">
      <c r="A8" s="29" t="str">
        <f>SUBSTITUTE(NOVA!C18,"_",NOVA!$G$14,1)</f>
        <v>2211-000-823D-PER400</v>
      </c>
      <c r="B8" s="30">
        <f>NOVA!$K$4</f>
        <v>0</v>
      </c>
      <c r="C8" s="30">
        <f>NOVA!$K$7</f>
        <v>0</v>
      </c>
      <c r="D8" s="30">
        <f>NOVA!$K$5</f>
        <v>0</v>
      </c>
      <c r="E8" s="30" t="str">
        <f>NOVA!$K$6</f>
        <v>SHO</v>
      </c>
      <c r="F8" s="30">
        <f>NOVA!$C$3</f>
        <v>0</v>
      </c>
      <c r="G8" s="98" t="str">
        <f>NOVA!$C$10</f>
        <v>2023-03-17</v>
      </c>
      <c r="H8" s="30" t="str">
        <f>NOVA!$K$8</f>
        <v>PLN</v>
      </c>
      <c r="I8" s="94">
        <f>NOVA!G18</f>
        <v>0</v>
      </c>
    </row>
    <row r="9" spans="1:9" ht="12">
      <c r="A9" s="29" t="str">
        <f>SUBSTITUTE(NOVA!C20,"_",NOVA!$G$14,1)</f>
        <v>2211-000-823D-LSJ400</v>
      </c>
      <c r="B9" s="30">
        <f>NOVA!$K$4</f>
        <v>0</v>
      </c>
      <c r="C9" s="30">
        <f>NOVA!$K$7</f>
        <v>0</v>
      </c>
      <c r="D9" s="30">
        <f>NOVA!$K$5</f>
        <v>0</v>
      </c>
      <c r="E9" s="30" t="str">
        <f>NOVA!$K$6</f>
        <v>SHO</v>
      </c>
      <c r="F9" s="30">
        <f>NOVA!$C$3</f>
        <v>0</v>
      </c>
      <c r="G9" s="98" t="str">
        <f>NOVA!$C$10</f>
        <v>2023-03-17</v>
      </c>
      <c r="H9" s="30" t="str">
        <f>NOVA!$K$8</f>
        <v>PLN</v>
      </c>
      <c r="I9" s="94">
        <f>NOVA!G20</f>
        <v>0</v>
      </c>
    </row>
    <row r="10" spans="1:9" ht="12">
      <c r="A10" s="29" t="str">
        <f>SUBSTITUTE(NOVA!C22,"_",NOVA!$G$14,1)</f>
        <v>2211-000-823D-LSH400</v>
      </c>
      <c r="B10" s="30">
        <f>NOVA!$K$4</f>
        <v>0</v>
      </c>
      <c r="C10" s="30">
        <f>NOVA!$K$7</f>
        <v>0</v>
      </c>
      <c r="D10" s="30">
        <f>NOVA!$K$5</f>
        <v>0</v>
      </c>
      <c r="E10" s="30" t="str">
        <f>NOVA!$K$6</f>
        <v>SHO</v>
      </c>
      <c r="F10" s="30">
        <f>NOVA!$C$3</f>
        <v>0</v>
      </c>
      <c r="G10" s="98" t="str">
        <f>NOVA!$C$10</f>
        <v>2023-03-17</v>
      </c>
      <c r="H10" s="30" t="str">
        <f>NOVA!$K$8</f>
        <v>PLN</v>
      </c>
      <c r="I10" s="94">
        <f>NOVA!G22</f>
        <v>0</v>
      </c>
    </row>
    <row r="11" spans="1:9" ht="12">
      <c r="A11" s="29" t="str">
        <f>SUBSTITUTE(NOVA!C24,"_",NOVA!$G$14,1)</f>
        <v>2211-000-823D-NAR400</v>
      </c>
      <c r="B11" s="30">
        <f>NOVA!$K$4</f>
        <v>0</v>
      </c>
      <c r="C11" s="30">
        <f>NOVA!$K$7</f>
        <v>0</v>
      </c>
      <c r="D11" s="30">
        <f>NOVA!$K$5</f>
        <v>0</v>
      </c>
      <c r="E11" s="30" t="str">
        <f>NOVA!$K$6</f>
        <v>SHO</v>
      </c>
      <c r="F11" s="30">
        <f>NOVA!$C$3</f>
        <v>0</v>
      </c>
      <c r="G11" s="98" t="str">
        <f>NOVA!$C$10</f>
        <v>2023-03-17</v>
      </c>
      <c r="H11" s="30" t="str">
        <f>NOVA!$K$8</f>
        <v>PLN</v>
      </c>
      <c r="I11" s="94">
        <f>NOVA!G24</f>
        <v>0</v>
      </c>
    </row>
    <row r="12" spans="1:9" ht="12">
      <c r="A12" s="29" t="str">
        <f>SUBSTITUTE(NOVA!C16,"_",NOVA!$H$14,1)</f>
        <v>2211-000-802D-PEL400</v>
      </c>
      <c r="B12" s="30">
        <f>NOVA!$K$4</f>
        <v>0</v>
      </c>
      <c r="C12" s="30">
        <f>NOVA!$K$7</f>
        <v>0</v>
      </c>
      <c r="D12" s="30">
        <f>NOVA!$K$5</f>
        <v>0</v>
      </c>
      <c r="E12" s="30" t="str">
        <f>NOVA!$K$6</f>
        <v>SHO</v>
      </c>
      <c r="F12" s="30">
        <f>NOVA!$C$3</f>
        <v>0</v>
      </c>
      <c r="G12" s="98" t="str">
        <f>NOVA!$C$10</f>
        <v>2023-03-17</v>
      </c>
      <c r="H12" s="30" t="str">
        <f>NOVA!$K$8</f>
        <v>PLN</v>
      </c>
      <c r="I12" s="94">
        <f>NOVA!H16</f>
        <v>0</v>
      </c>
    </row>
    <row r="13" spans="1:9" ht="12">
      <c r="A13" s="29" t="str">
        <f>SUBSTITUTE(NOVA!C18,"_",NOVA!$H$14,1)</f>
        <v>2211-000-802D-PER400</v>
      </c>
      <c r="B13" s="30">
        <f>NOVA!$K$4</f>
        <v>0</v>
      </c>
      <c r="C13" s="30">
        <f>NOVA!$K$7</f>
        <v>0</v>
      </c>
      <c r="D13" s="30">
        <f>NOVA!$K$5</f>
        <v>0</v>
      </c>
      <c r="E13" s="30" t="str">
        <f>NOVA!$K$6</f>
        <v>SHO</v>
      </c>
      <c r="F13" s="30">
        <f>NOVA!$C$3</f>
        <v>0</v>
      </c>
      <c r="G13" s="98" t="str">
        <f>NOVA!$C$10</f>
        <v>2023-03-17</v>
      </c>
      <c r="H13" s="30" t="str">
        <f>NOVA!$K$8</f>
        <v>PLN</v>
      </c>
      <c r="I13" s="94">
        <f>NOVA!H18</f>
        <v>0</v>
      </c>
    </row>
    <row r="14" spans="1:9" ht="12">
      <c r="A14" s="29" t="str">
        <f>SUBSTITUTE(NOVA!C20,"_",NOVA!$H$14,1)</f>
        <v>2211-000-802D-LSJ400</v>
      </c>
      <c r="B14" s="30">
        <f>NOVA!$K$4</f>
        <v>0</v>
      </c>
      <c r="C14" s="30">
        <f>NOVA!$K$7</f>
        <v>0</v>
      </c>
      <c r="D14" s="30">
        <f>NOVA!$K$5</f>
        <v>0</v>
      </c>
      <c r="E14" s="30" t="str">
        <f>NOVA!$K$6</f>
        <v>SHO</v>
      </c>
      <c r="F14" s="30">
        <f>NOVA!$C$3</f>
        <v>0</v>
      </c>
      <c r="G14" s="98" t="str">
        <f>NOVA!$C$10</f>
        <v>2023-03-17</v>
      </c>
      <c r="H14" s="30" t="str">
        <f>NOVA!$K$8</f>
        <v>PLN</v>
      </c>
      <c r="I14" s="94">
        <f>NOVA!H20</f>
        <v>0</v>
      </c>
    </row>
    <row r="15" spans="1:9" ht="12">
      <c r="A15" s="29" t="str">
        <f>SUBSTITUTE(NOVA!C22,"_",NOVA!$H$14,1)</f>
        <v>2211-000-802D-LSH400</v>
      </c>
      <c r="B15" s="30">
        <f>NOVA!$K$4</f>
        <v>0</v>
      </c>
      <c r="C15" s="30">
        <f>NOVA!$K$7</f>
        <v>0</v>
      </c>
      <c r="D15" s="30">
        <f>NOVA!$K$5</f>
        <v>0</v>
      </c>
      <c r="E15" s="30" t="str">
        <f>NOVA!$K$6</f>
        <v>SHO</v>
      </c>
      <c r="F15" s="30">
        <f>NOVA!$C$3</f>
        <v>0</v>
      </c>
      <c r="G15" s="98" t="str">
        <f>NOVA!$C$10</f>
        <v>2023-03-17</v>
      </c>
      <c r="H15" s="30" t="str">
        <f>NOVA!$K$8</f>
        <v>PLN</v>
      </c>
      <c r="I15" s="94">
        <f>NOVA!H22</f>
        <v>0</v>
      </c>
    </row>
    <row r="16" spans="1:9" ht="12">
      <c r="A16" s="29" t="str">
        <f>SUBSTITUTE(NOVA!C24,"_",NOVA!$H$14,1)</f>
        <v>2211-000-802D-NAR400</v>
      </c>
      <c r="B16" s="30">
        <f>NOVA!$K$4</f>
        <v>0</v>
      </c>
      <c r="C16" s="30">
        <f>NOVA!$K$7</f>
        <v>0</v>
      </c>
      <c r="D16" s="30">
        <f>NOVA!$K$5</f>
        <v>0</v>
      </c>
      <c r="E16" s="30" t="str">
        <f>NOVA!$K$6</f>
        <v>SHO</v>
      </c>
      <c r="F16" s="30">
        <f>NOVA!$C$3</f>
        <v>0</v>
      </c>
      <c r="G16" s="98" t="str">
        <f>NOVA!$C$10</f>
        <v>2023-03-17</v>
      </c>
      <c r="H16" s="30" t="str">
        <f>NOVA!$K$8</f>
        <v>PLN</v>
      </c>
      <c r="I16" s="94">
        <f>NOVA!H24</f>
        <v>0</v>
      </c>
    </row>
    <row r="17" spans="1:9" ht="12">
      <c r="A17" s="29" t="str">
        <f>SUBSTITUTE(NOVA!C16,"_",NOVA!$I$14,1)</f>
        <v>2211-000-721S-PEL400</v>
      </c>
      <c r="B17" s="30">
        <f>NOVA!$K$4</f>
        <v>0</v>
      </c>
      <c r="C17" s="30">
        <f>NOVA!$K$7</f>
        <v>0</v>
      </c>
      <c r="D17" s="30">
        <f>NOVA!$K$5</f>
        <v>0</v>
      </c>
      <c r="E17" s="30" t="str">
        <f>NOVA!$K$6</f>
        <v>SHO</v>
      </c>
      <c r="F17" s="30">
        <f>NOVA!$C$3</f>
        <v>0</v>
      </c>
      <c r="G17" s="98" t="str">
        <f>NOVA!$C$10</f>
        <v>2023-03-17</v>
      </c>
      <c r="H17" s="30" t="str">
        <f>NOVA!$K$8</f>
        <v>PLN</v>
      </c>
      <c r="I17" s="94">
        <f>NOVA!I16</f>
        <v>0</v>
      </c>
    </row>
    <row r="18" spans="1:9" ht="12">
      <c r="A18" s="29" t="str">
        <f>SUBSTITUTE(NOVA!C18,"_",NOVA!$I$14,1)</f>
        <v>2211-000-721S-PER400</v>
      </c>
      <c r="B18" s="30">
        <f>NOVA!$K$4</f>
        <v>0</v>
      </c>
      <c r="C18" s="30">
        <f>NOVA!$K$7</f>
        <v>0</v>
      </c>
      <c r="D18" s="30">
        <f>NOVA!$K$5</f>
        <v>0</v>
      </c>
      <c r="E18" s="30" t="str">
        <f>NOVA!$K$6</f>
        <v>SHO</v>
      </c>
      <c r="F18" s="30">
        <f>NOVA!$C$3</f>
        <v>0</v>
      </c>
      <c r="G18" s="98" t="str">
        <f>NOVA!$C$10</f>
        <v>2023-03-17</v>
      </c>
      <c r="H18" s="30" t="str">
        <f>NOVA!$K$8</f>
        <v>PLN</v>
      </c>
      <c r="I18" s="94">
        <f>NOVA!I18</f>
        <v>0</v>
      </c>
    </row>
    <row r="19" spans="1:9" ht="12">
      <c r="A19" s="29" t="str">
        <f>SUBSTITUTE(NOVA!C20,"_",NOVA!$I$14,1)</f>
        <v>2211-000-721S-LSJ400</v>
      </c>
      <c r="B19" s="30">
        <f>NOVA!$K$4</f>
        <v>0</v>
      </c>
      <c r="C19" s="30">
        <f>NOVA!$K$7</f>
        <v>0</v>
      </c>
      <c r="D19" s="30">
        <f>NOVA!$K$5</f>
        <v>0</v>
      </c>
      <c r="E19" s="30" t="str">
        <f>NOVA!$K$6</f>
        <v>SHO</v>
      </c>
      <c r="F19" s="30">
        <f>NOVA!$C$3</f>
        <v>0</v>
      </c>
      <c r="G19" s="98" t="str">
        <f>NOVA!$C$10</f>
        <v>2023-03-17</v>
      </c>
      <c r="H19" s="30" t="str">
        <f>NOVA!$K$8</f>
        <v>PLN</v>
      </c>
      <c r="I19" s="94">
        <f>NOVA!I20</f>
        <v>0</v>
      </c>
    </row>
    <row r="20" spans="1:9" ht="12">
      <c r="A20" s="29" t="str">
        <f>SUBSTITUTE(NOVA!C22,"_",NOVA!$I$14,1)</f>
        <v>2211-000-721S-LSH400</v>
      </c>
      <c r="B20" s="30">
        <f>NOVA!$K$4</f>
        <v>0</v>
      </c>
      <c r="C20" s="30">
        <f>NOVA!$K$7</f>
        <v>0</v>
      </c>
      <c r="D20" s="30">
        <f>NOVA!$K$5</f>
        <v>0</v>
      </c>
      <c r="E20" s="30" t="str">
        <f>NOVA!$K$6</f>
        <v>SHO</v>
      </c>
      <c r="F20" s="30">
        <f>NOVA!$C$3</f>
        <v>0</v>
      </c>
      <c r="G20" s="98" t="str">
        <f>NOVA!$C$10</f>
        <v>2023-03-17</v>
      </c>
      <c r="H20" s="30" t="str">
        <f>NOVA!$K$8</f>
        <v>PLN</v>
      </c>
      <c r="I20" s="94">
        <f>NOVA!I22</f>
        <v>0</v>
      </c>
    </row>
    <row r="21" spans="1:9" ht="12">
      <c r="A21" s="29" t="str">
        <f>SUBSTITUTE(NOVA!C24,"_",NOVA!$I$14,1)</f>
        <v>2211-000-721S-NAR400</v>
      </c>
      <c r="B21" s="30">
        <f>NOVA!$K$4</f>
        <v>0</v>
      </c>
      <c r="C21" s="30">
        <f>NOVA!$K$7</f>
        <v>0</v>
      </c>
      <c r="D21" s="30">
        <f>NOVA!$K$5</f>
        <v>0</v>
      </c>
      <c r="E21" s="30" t="str">
        <f>NOVA!$K$6</f>
        <v>SHO</v>
      </c>
      <c r="F21" s="30">
        <f>NOVA!$C$3</f>
        <v>0</v>
      </c>
      <c r="G21" s="98" t="str">
        <f>NOVA!$C$10</f>
        <v>2023-03-17</v>
      </c>
      <c r="H21" s="30" t="str">
        <f>NOVA!$K$8</f>
        <v>PLN</v>
      </c>
      <c r="I21" s="94">
        <f>NOVA!I24</f>
        <v>0</v>
      </c>
    </row>
    <row r="22" spans="1:9" ht="12">
      <c r="A22" s="29" t="str">
        <f>SUBSTITUTE(NOVA!C16,"_",NOVA!$J$14,1)</f>
        <v>2211-000-903S-PEL400</v>
      </c>
      <c r="B22" s="30">
        <f>NOVA!$K$4</f>
        <v>0</v>
      </c>
      <c r="C22" s="30">
        <f>NOVA!$K$7</f>
        <v>0</v>
      </c>
      <c r="D22" s="30">
        <f>NOVA!$K$5</f>
        <v>0</v>
      </c>
      <c r="E22" s="30" t="str">
        <f>NOVA!$K$6</f>
        <v>SHO</v>
      </c>
      <c r="F22" s="30">
        <f>NOVA!$C$3</f>
        <v>0</v>
      </c>
      <c r="G22" s="98" t="str">
        <f>NOVA!$C$10</f>
        <v>2023-03-17</v>
      </c>
      <c r="H22" s="30" t="str">
        <f>NOVA!$K$8</f>
        <v>PLN</v>
      </c>
      <c r="I22" s="94">
        <f>NOVA!J16</f>
        <v>0</v>
      </c>
    </row>
    <row r="23" spans="1:9" ht="12">
      <c r="A23" s="29" t="str">
        <f>SUBSTITUTE(NOVA!C18,"_",NOVA!$J$14,1)</f>
        <v>2211-000-903S-PER400</v>
      </c>
      <c r="B23" s="30">
        <f>NOVA!$K$4</f>
        <v>0</v>
      </c>
      <c r="C23" s="30">
        <f>NOVA!$K$7</f>
        <v>0</v>
      </c>
      <c r="D23" s="30">
        <f>NOVA!$K$5</f>
        <v>0</v>
      </c>
      <c r="E23" s="30" t="str">
        <f>NOVA!$K$6</f>
        <v>SHO</v>
      </c>
      <c r="F23" s="30">
        <f>NOVA!$C$3</f>
        <v>0</v>
      </c>
      <c r="G23" s="98" t="str">
        <f>NOVA!$C$10</f>
        <v>2023-03-17</v>
      </c>
      <c r="H23" s="30" t="str">
        <f>NOVA!$K$8</f>
        <v>PLN</v>
      </c>
      <c r="I23" s="94">
        <f>NOVA!J18</f>
        <v>0</v>
      </c>
    </row>
    <row r="24" spans="1:9" ht="12">
      <c r="A24" s="29" t="str">
        <f>SUBSTITUTE(NOVA!C20,"_",NOVA!$J$14,1)</f>
        <v>2211-000-903S-LSJ400</v>
      </c>
      <c r="B24" s="30">
        <f>NOVA!$K$4</f>
        <v>0</v>
      </c>
      <c r="C24" s="30">
        <f>NOVA!$K$7</f>
        <v>0</v>
      </c>
      <c r="D24" s="30">
        <f>NOVA!$K$5</f>
        <v>0</v>
      </c>
      <c r="E24" s="30" t="str">
        <f>NOVA!$K$6</f>
        <v>SHO</v>
      </c>
      <c r="F24" s="30">
        <f>NOVA!$C$3</f>
        <v>0</v>
      </c>
      <c r="G24" s="98" t="str">
        <f>NOVA!$C$10</f>
        <v>2023-03-17</v>
      </c>
      <c r="H24" s="30" t="str">
        <f>NOVA!$K$8</f>
        <v>PLN</v>
      </c>
      <c r="I24" s="94">
        <f>NOVA!J20</f>
        <v>0</v>
      </c>
    </row>
    <row r="25" spans="1:9" ht="12">
      <c r="A25" s="29" t="str">
        <f>SUBSTITUTE(NOVA!C22,"_",NOVA!$J$14,1)</f>
        <v>2211-000-903S-LSH400</v>
      </c>
      <c r="B25" s="30">
        <f>NOVA!$K$4</f>
        <v>0</v>
      </c>
      <c r="C25" s="30">
        <f>NOVA!$K$7</f>
        <v>0</v>
      </c>
      <c r="D25" s="30">
        <f>NOVA!$K$5</f>
        <v>0</v>
      </c>
      <c r="E25" s="30" t="str">
        <f>NOVA!$K$6</f>
        <v>SHO</v>
      </c>
      <c r="F25" s="30">
        <f>NOVA!$C$3</f>
        <v>0</v>
      </c>
      <c r="G25" s="98" t="str">
        <f>NOVA!$C$10</f>
        <v>2023-03-17</v>
      </c>
      <c r="H25" s="30" t="str">
        <f>NOVA!$K$8</f>
        <v>PLN</v>
      </c>
      <c r="I25" s="94">
        <f>NOVA!J22</f>
        <v>0</v>
      </c>
    </row>
    <row r="26" spans="1:9" ht="12">
      <c r="A26" s="29" t="str">
        <f>SUBSTITUTE(NOVA!C24,"_",NOVA!$J$14,1)</f>
        <v>2211-000-903S-NAR400</v>
      </c>
      <c r="B26" s="30">
        <f>NOVA!$K$4</f>
        <v>0</v>
      </c>
      <c r="C26" s="30">
        <f>NOVA!$K$7</f>
        <v>0</v>
      </c>
      <c r="D26" s="30">
        <f>NOVA!$K$5</f>
        <v>0</v>
      </c>
      <c r="E26" s="30" t="str">
        <f>NOVA!$K$6</f>
        <v>SHO</v>
      </c>
      <c r="F26" s="30">
        <f>NOVA!$C$3</f>
        <v>0</v>
      </c>
      <c r="G26" s="98" t="str">
        <f>NOVA!$C$10</f>
        <v>2023-03-17</v>
      </c>
      <c r="H26" s="30" t="str">
        <f>NOVA!$K$8</f>
        <v>PLN</v>
      </c>
      <c r="I26" s="94">
        <f>NOVA!J24</f>
        <v>0</v>
      </c>
    </row>
    <row r="27" spans="1:9" ht="12">
      <c r="A27" s="29" t="str">
        <f>SUBSTITUTE(NOVA!C16,"_",NOVA!$K$14,1)</f>
        <v>2211-000-134D-PEL400</v>
      </c>
      <c r="B27" s="30">
        <f>NOVA!$K$4</f>
        <v>0</v>
      </c>
      <c r="C27" s="30">
        <f>NOVA!$K$7</f>
        <v>0</v>
      </c>
      <c r="D27" s="30">
        <f>NOVA!$K$5</f>
        <v>0</v>
      </c>
      <c r="E27" s="30" t="str">
        <f>NOVA!$K$6</f>
        <v>SHO</v>
      </c>
      <c r="F27" s="30">
        <f>NOVA!$C$3</f>
        <v>0</v>
      </c>
      <c r="G27" s="98" t="str">
        <f>NOVA!$C$10</f>
        <v>2023-03-17</v>
      </c>
      <c r="H27" s="30" t="str">
        <f>NOVA!$K$8</f>
        <v>PLN</v>
      </c>
      <c r="I27" s="94">
        <f>NOVA!K16</f>
        <v>0</v>
      </c>
    </row>
    <row r="28" spans="1:9" ht="12">
      <c r="A28" s="29" t="str">
        <f>SUBSTITUTE(NOVA!C18,"_",NOVA!$K$14,1)</f>
        <v>2211-000-134D-PER400</v>
      </c>
      <c r="B28" s="30">
        <f>NOVA!$K$4</f>
        <v>0</v>
      </c>
      <c r="C28" s="30">
        <f>NOVA!$K$7</f>
        <v>0</v>
      </c>
      <c r="D28" s="30">
        <f>NOVA!$K$5</f>
        <v>0</v>
      </c>
      <c r="E28" s="30" t="str">
        <f>NOVA!$K$6</f>
        <v>SHO</v>
      </c>
      <c r="F28" s="30">
        <f>NOVA!$C$3</f>
        <v>0</v>
      </c>
      <c r="G28" s="98" t="str">
        <f>NOVA!$C$10</f>
        <v>2023-03-17</v>
      </c>
      <c r="H28" s="30" t="str">
        <f>NOVA!$K$8</f>
        <v>PLN</v>
      </c>
      <c r="I28" s="94">
        <f>NOVA!K18</f>
        <v>0</v>
      </c>
    </row>
    <row r="29" spans="1:9" ht="12">
      <c r="A29" s="29" t="str">
        <f>SUBSTITUTE(NOVA!C20,"_",NOVA!$K$14,1)</f>
        <v>2211-000-134D-LSJ400</v>
      </c>
      <c r="B29" s="30">
        <f>NOVA!$K$4</f>
        <v>0</v>
      </c>
      <c r="C29" s="30">
        <f>NOVA!$K$7</f>
        <v>0</v>
      </c>
      <c r="D29" s="30">
        <f>NOVA!$K$5</f>
        <v>0</v>
      </c>
      <c r="E29" s="30" t="str">
        <f>NOVA!$K$6</f>
        <v>SHO</v>
      </c>
      <c r="F29" s="30">
        <f>NOVA!$C$3</f>
        <v>0</v>
      </c>
      <c r="G29" s="98" t="str">
        <f>NOVA!$C$10</f>
        <v>2023-03-17</v>
      </c>
      <c r="H29" s="30" t="str">
        <f>NOVA!$K$8</f>
        <v>PLN</v>
      </c>
      <c r="I29" s="94">
        <f>NOVA!K20</f>
        <v>0</v>
      </c>
    </row>
    <row r="30" spans="1:9" ht="12">
      <c r="A30" s="29" t="str">
        <f>SUBSTITUTE(NOVA!C22,"_",NOVA!$K$14,1)</f>
        <v>2211-000-134D-LSH400</v>
      </c>
      <c r="B30" s="30">
        <f>NOVA!$K$4</f>
        <v>0</v>
      </c>
      <c r="C30" s="30">
        <f>NOVA!$K$7</f>
        <v>0</v>
      </c>
      <c r="D30" s="30">
        <f>NOVA!$K$5</f>
        <v>0</v>
      </c>
      <c r="E30" s="30" t="str">
        <f>NOVA!$K$6</f>
        <v>SHO</v>
      </c>
      <c r="F30" s="30">
        <f>NOVA!$C$3</f>
        <v>0</v>
      </c>
      <c r="G30" s="98" t="str">
        <f>NOVA!$C$10</f>
        <v>2023-03-17</v>
      </c>
      <c r="H30" s="30" t="str">
        <f>NOVA!$K$8</f>
        <v>PLN</v>
      </c>
      <c r="I30" s="94">
        <f>NOVA!K22</f>
        <v>0</v>
      </c>
    </row>
    <row r="31" spans="1:9" ht="12">
      <c r="A31" s="29" t="str">
        <f>SUBSTITUTE(NOVA!C24,"_",NOVA!$K$14,1)</f>
        <v>2211-000-134D-NAR400</v>
      </c>
      <c r="B31" s="30">
        <f>NOVA!$K$4</f>
        <v>0</v>
      </c>
      <c r="C31" s="30">
        <f>NOVA!$K$7</f>
        <v>0</v>
      </c>
      <c r="D31" s="30">
        <f>NOVA!$K$5</f>
        <v>0</v>
      </c>
      <c r="E31" s="30" t="str">
        <f>NOVA!$K$6</f>
        <v>SHO</v>
      </c>
      <c r="F31" s="30">
        <f>NOVA!$C$3</f>
        <v>0</v>
      </c>
      <c r="G31" s="98" t="str">
        <f>NOVA!$C$10</f>
        <v>2023-03-17</v>
      </c>
      <c r="H31" s="30" t="str">
        <f>NOVA!$K$8</f>
        <v>PLN</v>
      </c>
      <c r="I31" s="94">
        <f>NOVA!K24</f>
        <v>0</v>
      </c>
    </row>
    <row r="32" spans="1:9" ht="12">
      <c r="A32" s="126" t="str">
        <f>SUBSTITUTE(NOVA!C16,"_",NOVA!$L$14,1)</f>
        <v>2211-000-747D-PEL400</v>
      </c>
      <c r="B32" s="126">
        <f>NOVA!$K$4</f>
        <v>0</v>
      </c>
      <c r="C32" s="126">
        <f>NOVA!$K$7</f>
        <v>0</v>
      </c>
      <c r="D32" s="126">
        <f>NOVA!$K$5</f>
        <v>0</v>
      </c>
      <c r="E32" s="126" t="str">
        <f>NOVA!$K$6</f>
        <v>SHO</v>
      </c>
      <c r="F32" s="126">
        <f>NOVA!$C$3</f>
        <v>0</v>
      </c>
      <c r="G32" s="127" t="str">
        <f>NOVA!$C$10</f>
        <v>2023-03-17</v>
      </c>
      <c r="H32" s="30" t="str">
        <f>NOVA!$K$8</f>
        <v>PLN</v>
      </c>
      <c r="I32" s="128">
        <f>NOVA!L16</f>
        <v>0</v>
      </c>
    </row>
    <row r="33" spans="1:9" ht="12">
      <c r="A33" s="126" t="str">
        <f>SUBSTITUTE(NOVA!C18,"_",NOVA!$L$14,1)</f>
        <v>2211-000-747D-PER400</v>
      </c>
      <c r="B33" s="126">
        <f>NOVA!$K$4</f>
        <v>0</v>
      </c>
      <c r="C33" s="126">
        <f>NOVA!$K$7</f>
        <v>0</v>
      </c>
      <c r="D33" s="126">
        <f>NOVA!$K$5</f>
        <v>0</v>
      </c>
      <c r="E33" s="126" t="str">
        <f>NOVA!$K$6</f>
        <v>SHO</v>
      </c>
      <c r="F33" s="126">
        <f>NOVA!$C$3</f>
        <v>0</v>
      </c>
      <c r="G33" s="127" t="str">
        <f>NOVA!$C$10</f>
        <v>2023-03-17</v>
      </c>
      <c r="H33" s="30" t="str">
        <f>NOVA!$K$8</f>
        <v>PLN</v>
      </c>
      <c r="I33" s="128">
        <f>NOVA!L18</f>
        <v>0</v>
      </c>
    </row>
    <row r="34" spans="1:9" ht="12">
      <c r="A34" s="126" t="str">
        <f>SUBSTITUTE(NOVA!C20,"_",NOVA!$L$14,1)</f>
        <v>2211-000-747D-LSJ400</v>
      </c>
      <c r="B34" s="126">
        <f>NOVA!$K$4</f>
        <v>0</v>
      </c>
      <c r="C34" s="126">
        <f>NOVA!$K$7</f>
        <v>0</v>
      </c>
      <c r="D34" s="126">
        <f>NOVA!$K$5</f>
        <v>0</v>
      </c>
      <c r="E34" s="126" t="str">
        <f>NOVA!$K$6</f>
        <v>SHO</v>
      </c>
      <c r="F34" s="126">
        <f>NOVA!$C$3</f>
        <v>0</v>
      </c>
      <c r="G34" s="127" t="str">
        <f>NOVA!$C$10</f>
        <v>2023-03-17</v>
      </c>
      <c r="H34" s="30" t="str">
        <f>NOVA!$K$8</f>
        <v>PLN</v>
      </c>
      <c r="I34" s="128">
        <f>NOVA!L20</f>
        <v>0</v>
      </c>
    </row>
    <row r="35" spans="1:9" ht="12">
      <c r="A35" s="126" t="str">
        <f>SUBSTITUTE(NOVA!C22,"_",NOVA!$L$14,1)</f>
        <v>2211-000-747D-LSH400</v>
      </c>
      <c r="B35" s="126">
        <f>NOVA!$K$4</f>
        <v>0</v>
      </c>
      <c r="C35" s="126">
        <f>NOVA!$K$7</f>
        <v>0</v>
      </c>
      <c r="D35" s="126">
        <f>NOVA!$K$5</f>
        <v>0</v>
      </c>
      <c r="E35" s="126" t="str">
        <f>NOVA!$K$6</f>
        <v>SHO</v>
      </c>
      <c r="F35" s="126">
        <f>NOVA!$C$3</f>
        <v>0</v>
      </c>
      <c r="G35" s="127" t="str">
        <f>NOVA!$C$10</f>
        <v>2023-03-17</v>
      </c>
      <c r="H35" s="30" t="str">
        <f>NOVA!$K$8</f>
        <v>PLN</v>
      </c>
      <c r="I35" s="128">
        <f>NOVA!L22</f>
        <v>0</v>
      </c>
    </row>
    <row r="36" spans="1:9" ht="12">
      <c r="A36" s="126" t="str">
        <f>SUBSTITUTE(NOVA!C24,"_",NOVA!$L$14,1)</f>
        <v>2211-000-747D-NAR400</v>
      </c>
      <c r="B36" s="126">
        <f>NOVA!$K$4</f>
        <v>0</v>
      </c>
      <c r="C36" s="126">
        <f>NOVA!$K$7</f>
        <v>0</v>
      </c>
      <c r="D36" s="126">
        <f>NOVA!$K$5</f>
        <v>0</v>
      </c>
      <c r="E36" s="126" t="str">
        <f>NOVA!$K$6</f>
        <v>SHO</v>
      </c>
      <c r="F36" s="126">
        <f>NOVA!$C$3</f>
        <v>0</v>
      </c>
      <c r="G36" s="127" t="str">
        <f>NOVA!$C$10</f>
        <v>2023-03-17</v>
      </c>
      <c r="H36" s="30" t="str">
        <f>NOVA!$K$8</f>
        <v>PLN</v>
      </c>
      <c r="I36" s="128">
        <f>NOVA!L24</f>
        <v>0</v>
      </c>
    </row>
    <row r="37" spans="1:9" ht="12">
      <c r="A37" s="29" t="str">
        <f>SUBSTITUTE(NOVA!C16,"_",NOVA!$M$14,1)</f>
        <v>2211-000-905S-PEL400</v>
      </c>
      <c r="B37" s="30">
        <f>NOVA!$K$4</f>
        <v>0</v>
      </c>
      <c r="C37" s="30">
        <f>NOVA!$K$7</f>
        <v>0</v>
      </c>
      <c r="D37" s="30">
        <f>NOVA!$K$5</f>
        <v>0</v>
      </c>
      <c r="E37" s="30" t="str">
        <f>NOVA!$K$6</f>
        <v>SHO</v>
      </c>
      <c r="F37" s="30">
        <f>NOVA!$C$3</f>
        <v>0</v>
      </c>
      <c r="G37" s="98" t="str">
        <f>NOVA!$C$10</f>
        <v>2023-03-17</v>
      </c>
      <c r="H37" s="30" t="str">
        <f>NOVA!$K$8</f>
        <v>PLN</v>
      </c>
      <c r="I37" s="94">
        <f>NOVA!M16</f>
        <v>0</v>
      </c>
    </row>
    <row r="38" spans="1:9" ht="12">
      <c r="A38" s="29" t="str">
        <f>SUBSTITUTE(NOVA!C18,"_",NOVA!$M$14,1)</f>
        <v>2211-000-905S-PER400</v>
      </c>
      <c r="B38" s="30">
        <f>NOVA!$K$4</f>
        <v>0</v>
      </c>
      <c r="C38" s="30">
        <f>NOVA!$K$7</f>
        <v>0</v>
      </c>
      <c r="D38" s="30">
        <f>NOVA!$K$5</f>
        <v>0</v>
      </c>
      <c r="E38" s="30" t="str">
        <f>NOVA!$K$6</f>
        <v>SHO</v>
      </c>
      <c r="F38" s="30">
        <f>NOVA!$C$3</f>
        <v>0</v>
      </c>
      <c r="G38" s="98" t="str">
        <f>NOVA!$C$10</f>
        <v>2023-03-17</v>
      </c>
      <c r="H38" s="30" t="str">
        <f>NOVA!$K$8</f>
        <v>PLN</v>
      </c>
      <c r="I38" s="94">
        <f>NOVA!M18</f>
        <v>0</v>
      </c>
    </row>
    <row r="39" spans="1:9" ht="12">
      <c r="A39" s="29" t="str">
        <f>SUBSTITUTE(NOVA!C20,"_",NOVA!$M$14,1)</f>
        <v>2211-000-905S-LSJ400</v>
      </c>
      <c r="B39" s="30">
        <f>NOVA!$K$4</f>
        <v>0</v>
      </c>
      <c r="C39" s="30">
        <f>NOVA!$K$7</f>
        <v>0</v>
      </c>
      <c r="D39" s="30">
        <f>NOVA!$K$5</f>
        <v>0</v>
      </c>
      <c r="E39" s="30" t="str">
        <f>NOVA!$K$6</f>
        <v>SHO</v>
      </c>
      <c r="F39" s="30">
        <f>NOVA!$C$3</f>
        <v>0</v>
      </c>
      <c r="G39" s="98" t="str">
        <f>NOVA!$C$10</f>
        <v>2023-03-17</v>
      </c>
      <c r="H39" s="30" t="str">
        <f>NOVA!$K$8</f>
        <v>PLN</v>
      </c>
      <c r="I39" s="94">
        <f>NOVA!M20</f>
        <v>0</v>
      </c>
    </row>
    <row r="40" spans="1:9" ht="12">
      <c r="A40" s="29" t="str">
        <f>SUBSTITUTE(NOVA!C22,"_",NOVA!$M$14,1)</f>
        <v>2211-000-905S-LSH400</v>
      </c>
      <c r="B40" s="30">
        <f>NOVA!$K$4</f>
        <v>0</v>
      </c>
      <c r="C40" s="30">
        <f>NOVA!$K$7</f>
        <v>0</v>
      </c>
      <c r="D40" s="30">
        <f>NOVA!$K$5</f>
        <v>0</v>
      </c>
      <c r="E40" s="30" t="str">
        <f>NOVA!$K$6</f>
        <v>SHO</v>
      </c>
      <c r="F40" s="30">
        <f>NOVA!$C$3</f>
        <v>0</v>
      </c>
      <c r="G40" s="98" t="str">
        <f>NOVA!$C$10</f>
        <v>2023-03-17</v>
      </c>
      <c r="H40" s="30" t="str">
        <f>NOVA!$K$8</f>
        <v>PLN</v>
      </c>
      <c r="I40" s="94">
        <f>NOVA!M22</f>
        <v>0</v>
      </c>
    </row>
    <row r="41" spans="1:9" ht="12">
      <c r="A41" s="29" t="str">
        <f>SUBSTITUTE(NOVA!C24,"_",NOVA!$M$14,1)</f>
        <v>2211-000-905S-NAR400</v>
      </c>
      <c r="B41" s="30">
        <f>NOVA!$K$4</f>
        <v>0</v>
      </c>
      <c r="C41" s="30">
        <f>NOVA!$K$7</f>
        <v>0</v>
      </c>
      <c r="D41" s="30">
        <f>NOVA!$K$5</f>
        <v>0</v>
      </c>
      <c r="E41" s="30" t="str">
        <f>NOVA!$K$6</f>
        <v>SHO</v>
      </c>
      <c r="F41" s="30">
        <f>NOVA!$C$3</f>
        <v>0</v>
      </c>
      <c r="G41" s="98" t="str">
        <f>NOVA!$C$10</f>
        <v>2023-03-17</v>
      </c>
      <c r="H41" s="30" t="str">
        <f>NOVA!$K$8</f>
        <v>PLN</v>
      </c>
      <c r="I41" s="94">
        <f>NOVA!M24</f>
        <v>0</v>
      </c>
    </row>
    <row r="42" spans="1:9" ht="12">
      <c r="A42" s="29" t="str">
        <f>SUBSTITUTE(NOVA!C26,"_",NOVA!$M$14,1)</f>
        <v>2210-019-000X-WPO1000</v>
      </c>
      <c r="B42" s="30">
        <f>NOVA!$K$4</f>
        <v>0</v>
      </c>
      <c r="C42" s="30">
        <f>NOVA!$K$7</f>
        <v>0</v>
      </c>
      <c r="D42" s="30">
        <f>NOVA!$K$5</f>
        <v>0</v>
      </c>
      <c r="E42" s="30" t="str">
        <f>NOVA!$K$6</f>
        <v>SHO</v>
      </c>
      <c r="F42" s="30">
        <f>NOVA!$C$3</f>
        <v>0</v>
      </c>
      <c r="G42" s="98" t="str">
        <f>NOVA!$C$10</f>
        <v>2023-03-17</v>
      </c>
      <c r="H42" s="30" t="str">
        <f>NOVA!$K$8</f>
        <v>PLN</v>
      </c>
      <c r="I42" s="94">
        <f>NOVA!F26</f>
        <v>0</v>
      </c>
    </row>
    <row r="43" spans="2:9" ht="12">
      <c r="B43" s="30"/>
      <c r="C43" s="30"/>
      <c r="D43" s="30"/>
      <c r="E43" s="30"/>
      <c r="F43" s="30"/>
      <c r="G43" s="98"/>
      <c r="H43" s="30"/>
      <c r="I43" s="94"/>
    </row>
    <row r="44" spans="2:9" ht="12">
      <c r="B44" s="30"/>
      <c r="C44" s="30"/>
      <c r="D44" s="30"/>
      <c r="E44" s="30"/>
      <c r="F44" s="30"/>
      <c r="G44" s="98"/>
      <c r="H44" s="30"/>
      <c r="I44" s="94"/>
    </row>
    <row r="45" spans="1:9" s="33" customFormat="1" ht="19.5">
      <c r="A45" s="31">
        <f>NOVA!H33</f>
        <v>0</v>
      </c>
      <c r="B45" s="32" t="s">
        <v>40</v>
      </c>
      <c r="G45" s="99"/>
      <c r="I45" s="95"/>
    </row>
  </sheetData>
  <sheetProtection password="EF50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aglowacz</dc:creator>
  <cp:keywords/>
  <dc:description/>
  <cp:lastModifiedBy>Justyna Brzezińska</cp:lastModifiedBy>
  <cp:lastPrinted>2022-11-28T18:09:20Z</cp:lastPrinted>
  <dcterms:created xsi:type="dcterms:W3CDTF">2011-03-09T07:00:21Z</dcterms:created>
  <dcterms:modified xsi:type="dcterms:W3CDTF">2023-03-17T10:17:10Z</dcterms:modified>
  <cp:category/>
  <cp:version/>
  <cp:contentType/>
  <cp:contentStatus/>
</cp:coreProperties>
</file>